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ron\Dropbox\WORK\WORK Comercial\WORK Facebook\"/>
    </mc:Choice>
  </mc:AlternateContent>
  <xr:revisionPtr revIDLastSave="0" documentId="13_ncr:1_{8840911A-71AC-4BF8-8ADC-E70A2CCAA1E9}" xr6:coauthVersionLast="47" xr6:coauthVersionMax="47" xr10:uidLastSave="{00000000-0000-0000-0000-000000000000}"/>
  <bookViews>
    <workbookView xWindow="-28920" yWindow="-120" windowWidth="29040" windowHeight="15720" tabRatio="603" activeTab="3" xr2:uid="{00000000-000D-0000-FFFF-FFFF00000000}"/>
  </bookViews>
  <sheets>
    <sheet name="  A   I   T   A   N   A  " sheetId="18" r:id="rId1"/>
    <sheet name=" P L A T O  P R E M I U M  " sheetId="20" r:id="rId2"/>
    <sheet name=" T E R M O F O R M A D A " sheetId="12" r:id="rId3"/>
    <sheet name="  D  I  S  C  O  S  " sheetId="21" r:id="rId4"/>
    <sheet name=" S I N T E S I S " sheetId="22" r:id="rId5"/>
  </sheets>
  <definedNames>
    <definedName name="_xlnm.Print_Area" localSheetId="0">'  A   I   T   A   N   A  '!$A$1:$U$30</definedName>
    <definedName name="_xlnm.Print_Area" localSheetId="3">'  D  I  S  C  O  S  '!$A$1:$R$21</definedName>
    <definedName name="_xlnm.Print_Area" localSheetId="1">' P L A T O  P R E M I U M  '!$A$1:$W$18</definedName>
    <definedName name="_xlnm.Print_Area" localSheetId="4">' S I N T E S I S '!$A$1:$G$16</definedName>
    <definedName name="_xlnm.Print_Area" localSheetId="2">' T E R M O F O R M A D A '!$A$1:$T$26</definedName>
    <definedName name="CuentaContable" localSheetId="3">#REF!</definedName>
    <definedName name="CuentaContable" localSheetId="1">#REF!</definedName>
    <definedName name="CuentaContable">#REF!</definedName>
    <definedName name="z" localSheetId="3">#REF!</definedName>
    <definedName name="z" localSheetId="1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2" l="1"/>
  <c r="E8" i="22"/>
  <c r="E7" i="22"/>
  <c r="F7" i="22"/>
  <c r="M33" i="21"/>
  <c r="M32" i="21"/>
  <c r="M31" i="21"/>
  <c r="M30" i="21"/>
  <c r="M29" i="21"/>
  <c r="M28" i="21"/>
  <c r="M27" i="21"/>
  <c r="M26" i="21"/>
  <c r="M25" i="21"/>
  <c r="M24" i="21"/>
  <c r="P34" i="21"/>
  <c r="J33" i="21"/>
  <c r="K33" i="21" s="1"/>
  <c r="H33" i="21"/>
  <c r="J32" i="21"/>
  <c r="K32" i="21" s="1"/>
  <c r="H32" i="21"/>
  <c r="J31" i="21"/>
  <c r="K31" i="21" s="1"/>
  <c r="H31" i="21"/>
  <c r="J30" i="21"/>
  <c r="K30" i="21" s="1"/>
  <c r="H30" i="21"/>
  <c r="J29" i="21"/>
  <c r="K29" i="21" s="1"/>
  <c r="H29" i="21"/>
  <c r="J28" i="21"/>
  <c r="K28" i="21" s="1"/>
  <c r="H28" i="21"/>
  <c r="J27" i="21"/>
  <c r="K27" i="21" s="1"/>
  <c r="H27" i="21"/>
  <c r="J26" i="21"/>
  <c r="K26" i="21" s="1"/>
  <c r="H26" i="21"/>
  <c r="J25" i="21"/>
  <c r="K25" i="21" s="1"/>
  <c r="H25" i="21"/>
  <c r="J24" i="21"/>
  <c r="K24" i="21" s="1"/>
  <c r="H24" i="21"/>
  <c r="M18" i="12"/>
  <c r="J18" i="12"/>
  <c r="K18" i="12" s="1"/>
  <c r="H18" i="12"/>
  <c r="J12" i="20"/>
  <c r="J11" i="20"/>
  <c r="J10" i="20"/>
  <c r="J9" i="20"/>
  <c r="J8" i="20"/>
  <c r="J7" i="20"/>
  <c r="J6" i="20"/>
  <c r="J5" i="20"/>
  <c r="J4" i="20"/>
  <c r="K4" i="20"/>
  <c r="T23" i="12"/>
  <c r="S23" i="12"/>
  <c r="R23" i="12"/>
  <c r="Q23" i="12"/>
  <c r="P23" i="12"/>
  <c r="M22" i="12"/>
  <c r="J22" i="12"/>
  <c r="K22" i="12" s="1"/>
  <c r="H22" i="12"/>
  <c r="M21" i="12"/>
  <c r="J21" i="12"/>
  <c r="K21" i="12" s="1"/>
  <c r="H21" i="12"/>
  <c r="M20" i="12"/>
  <c r="J20" i="12"/>
  <c r="K20" i="12" s="1"/>
  <c r="H20" i="12"/>
  <c r="M19" i="12"/>
  <c r="J19" i="12"/>
  <c r="K19" i="12" s="1"/>
  <c r="H19" i="12"/>
  <c r="M17" i="12"/>
  <c r="J17" i="12"/>
  <c r="K17" i="12" s="1"/>
  <c r="H17" i="12"/>
  <c r="M16" i="12"/>
  <c r="J16" i="12"/>
  <c r="K16" i="12" s="1"/>
  <c r="H16" i="12"/>
  <c r="M15" i="12"/>
  <c r="J15" i="12"/>
  <c r="K15" i="12" s="1"/>
  <c r="H15" i="12"/>
  <c r="M14" i="12"/>
  <c r="J14" i="12"/>
  <c r="K14" i="12" s="1"/>
  <c r="H14" i="12"/>
  <c r="M13" i="12"/>
  <c r="J13" i="12"/>
  <c r="K13" i="12" s="1"/>
  <c r="H13" i="12"/>
  <c r="M12" i="12"/>
  <c r="J12" i="12"/>
  <c r="K12" i="12" s="1"/>
  <c r="H12" i="12"/>
  <c r="M11" i="12"/>
  <c r="J11" i="12"/>
  <c r="K11" i="12" s="1"/>
  <c r="H11" i="12"/>
  <c r="M10" i="12"/>
  <c r="J10" i="12"/>
  <c r="K10" i="12" s="1"/>
  <c r="H10" i="12"/>
  <c r="M9" i="12"/>
  <c r="J9" i="12"/>
  <c r="K9" i="12" s="1"/>
  <c r="H9" i="12"/>
  <c r="M8" i="12"/>
  <c r="J8" i="12"/>
  <c r="K8" i="12" s="1"/>
  <c r="H8" i="12"/>
  <c r="M7" i="12"/>
  <c r="J7" i="12"/>
  <c r="K7" i="12" s="1"/>
  <c r="H7" i="12"/>
  <c r="M6" i="12"/>
  <c r="J6" i="12"/>
  <c r="K6" i="12" s="1"/>
  <c r="H6" i="12"/>
  <c r="M5" i="12"/>
  <c r="J5" i="12"/>
  <c r="K5" i="12" s="1"/>
  <c r="H5" i="12"/>
  <c r="M4" i="12"/>
  <c r="J4" i="12"/>
  <c r="K4" i="12" s="1"/>
  <c r="H4" i="12"/>
  <c r="M12" i="20"/>
  <c r="M11" i="20"/>
  <c r="M10" i="20"/>
  <c r="M9" i="20"/>
  <c r="M8" i="20"/>
  <c r="M7" i="20"/>
  <c r="M6" i="20"/>
  <c r="M5" i="20"/>
  <c r="M4" i="20"/>
  <c r="N30" i="21" l="1"/>
  <c r="N29" i="21"/>
  <c r="N26" i="21"/>
  <c r="N25" i="21"/>
  <c r="N24" i="21"/>
  <c r="N27" i="21"/>
  <c r="M34" i="21"/>
  <c r="N28" i="21"/>
  <c r="N31" i="21"/>
  <c r="N32" i="21"/>
  <c r="N33" i="21"/>
  <c r="N18" i="12"/>
  <c r="N14" i="12"/>
  <c r="N15" i="12"/>
  <c r="N12" i="12"/>
  <c r="N21" i="12"/>
  <c r="N9" i="12"/>
  <c r="N13" i="12"/>
  <c r="N22" i="12"/>
  <c r="N7" i="12"/>
  <c r="N10" i="12"/>
  <c r="N19" i="12"/>
  <c r="N4" i="12"/>
  <c r="N8" i="12"/>
  <c r="N11" i="12"/>
  <c r="N5" i="12"/>
  <c r="N16" i="12"/>
  <c r="N6" i="12"/>
  <c r="N17" i="12"/>
  <c r="N20" i="12"/>
  <c r="M23" i="12"/>
  <c r="O24" i="18"/>
  <c r="O23" i="18"/>
  <c r="O22" i="18"/>
  <c r="O21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8" i="18"/>
  <c r="O7" i="18"/>
  <c r="O6" i="18"/>
  <c r="O5" i="18"/>
  <c r="O4" i="18"/>
  <c r="M4" i="21"/>
  <c r="J4" i="21"/>
  <c r="K4" i="21" s="1"/>
  <c r="H4" i="21"/>
  <c r="N34" i="21" l="1"/>
  <c r="N23" i="12"/>
  <c r="N27" i="12" s="1"/>
  <c r="N28" i="12" s="1"/>
  <c r="O25" i="18"/>
  <c r="N4" i="21"/>
  <c r="N35" i="21" l="1"/>
  <c r="N36" i="21" s="1"/>
  <c r="N38" i="21"/>
  <c r="N39" i="21" s="1"/>
  <c r="N24" i="12"/>
  <c r="N25" i="12" s="1"/>
  <c r="M14" i="21" l="1"/>
  <c r="M13" i="21"/>
  <c r="M12" i="21"/>
  <c r="M11" i="21"/>
  <c r="M10" i="21"/>
  <c r="M9" i="21"/>
  <c r="M8" i="21"/>
  <c r="M7" i="21"/>
  <c r="M6" i="21"/>
  <c r="B13" i="22" l="1"/>
  <c r="Q15" i="21" l="1"/>
  <c r="P15" i="21"/>
  <c r="J14" i="21"/>
  <c r="K14" i="21" s="1"/>
  <c r="H14" i="21"/>
  <c r="J13" i="21"/>
  <c r="K13" i="21" s="1"/>
  <c r="H13" i="21"/>
  <c r="J12" i="21"/>
  <c r="K12" i="21" s="1"/>
  <c r="H12" i="21"/>
  <c r="J11" i="21"/>
  <c r="K11" i="21" s="1"/>
  <c r="H11" i="21"/>
  <c r="J10" i="21"/>
  <c r="K10" i="21" s="1"/>
  <c r="H10" i="21"/>
  <c r="J9" i="21"/>
  <c r="K9" i="21" s="1"/>
  <c r="H9" i="21"/>
  <c r="J8" i="21"/>
  <c r="K8" i="21" s="1"/>
  <c r="H8" i="21"/>
  <c r="J7" i="21"/>
  <c r="K7" i="21" s="1"/>
  <c r="H7" i="21"/>
  <c r="J6" i="21"/>
  <c r="K6" i="21" s="1"/>
  <c r="H6" i="21"/>
  <c r="M5" i="21"/>
  <c r="J5" i="21"/>
  <c r="K5" i="21" s="1"/>
  <c r="H5" i="21"/>
  <c r="N6" i="21" l="1"/>
  <c r="N5" i="21"/>
  <c r="N8" i="21"/>
  <c r="N10" i="21"/>
  <c r="N12" i="21"/>
  <c r="N14" i="21"/>
  <c r="N7" i="21"/>
  <c r="N9" i="21"/>
  <c r="N11" i="21"/>
  <c r="N13" i="21"/>
  <c r="N15" i="21" l="1"/>
  <c r="M15" i="21"/>
  <c r="N19" i="21" l="1"/>
  <c r="N20" i="21" s="1"/>
  <c r="N16" i="21"/>
  <c r="N17" i="21" l="1"/>
  <c r="E6" i="22"/>
  <c r="F6" i="22" l="1"/>
  <c r="W13" i="20" l="1"/>
  <c r="V13" i="20"/>
  <c r="U13" i="20"/>
  <c r="T13" i="20"/>
  <c r="S13" i="20"/>
  <c r="R13" i="20"/>
  <c r="Q13" i="20"/>
  <c r="P13" i="20"/>
  <c r="H12" i="20"/>
  <c r="H11" i="20"/>
  <c r="H10" i="20"/>
  <c r="H9" i="20"/>
  <c r="H8" i="20"/>
  <c r="H7" i="20"/>
  <c r="H6" i="20"/>
  <c r="H5" i="20"/>
  <c r="H4" i="20"/>
  <c r="K7" i="20" l="1"/>
  <c r="N7" i="20" s="1"/>
  <c r="K10" i="20"/>
  <c r="N10" i="20" s="1"/>
  <c r="K12" i="20"/>
  <c r="N12" i="20" s="1"/>
  <c r="K5" i="20"/>
  <c r="N5" i="20" s="1"/>
  <c r="K8" i="20"/>
  <c r="N8" i="20" s="1"/>
  <c r="N4" i="20"/>
  <c r="E5" i="22"/>
  <c r="K6" i="20"/>
  <c r="N6" i="20" s="1"/>
  <c r="K9" i="20"/>
  <c r="N9" i="20" s="1"/>
  <c r="K11" i="20"/>
  <c r="N11" i="20" s="1"/>
  <c r="M13" i="20"/>
  <c r="T25" i="18"/>
  <c r="S25" i="18"/>
  <c r="R25" i="18"/>
  <c r="F5" i="22" l="1"/>
  <c r="N13" i="20"/>
  <c r="L24" i="18"/>
  <c r="J24" i="18"/>
  <c r="L23" i="18"/>
  <c r="J23" i="18"/>
  <c r="L22" i="18"/>
  <c r="J22" i="18"/>
  <c r="L21" i="18"/>
  <c r="J21" i="18"/>
  <c r="L20" i="18"/>
  <c r="J20" i="18"/>
  <c r="L19" i="18"/>
  <c r="J19" i="18"/>
  <c r="L18" i="18"/>
  <c r="J18" i="18"/>
  <c r="L17" i="18"/>
  <c r="J17" i="18"/>
  <c r="L16" i="18"/>
  <c r="J16" i="18"/>
  <c r="L15" i="18"/>
  <c r="J15" i="18"/>
  <c r="L14" i="18"/>
  <c r="J14" i="18"/>
  <c r="L13" i="18"/>
  <c r="J13" i="18"/>
  <c r="L12" i="18"/>
  <c r="J12" i="18"/>
  <c r="L11" i="18"/>
  <c r="J11" i="18"/>
  <c r="L10" i="18"/>
  <c r="J10" i="18"/>
  <c r="L9" i="18"/>
  <c r="J9" i="18"/>
  <c r="L8" i="18"/>
  <c r="J8" i="18"/>
  <c r="L7" i="18"/>
  <c r="J7" i="18"/>
  <c r="L6" i="18"/>
  <c r="J6" i="18"/>
  <c r="L5" i="18"/>
  <c r="J5" i="18"/>
  <c r="L4" i="18"/>
  <c r="J4" i="18"/>
  <c r="M22" i="18" l="1"/>
  <c r="P22" i="18" s="1"/>
  <c r="M18" i="18"/>
  <c r="P18" i="18" s="1"/>
  <c r="M20" i="18"/>
  <c r="P20" i="18" s="1"/>
  <c r="M5" i="18"/>
  <c r="P5" i="18" s="1"/>
  <c r="M7" i="18"/>
  <c r="P7" i="18" s="1"/>
  <c r="M11" i="18"/>
  <c r="P11" i="18" s="1"/>
  <c r="M15" i="18"/>
  <c r="P15" i="18" s="1"/>
  <c r="M17" i="18"/>
  <c r="P17" i="18" s="1"/>
  <c r="M23" i="18"/>
  <c r="P23" i="18" s="1"/>
  <c r="M4" i="18"/>
  <c r="P4" i="18" s="1"/>
  <c r="M9" i="18"/>
  <c r="P9" i="18" s="1"/>
  <c r="M13" i="18"/>
  <c r="P13" i="18" s="1"/>
  <c r="M21" i="18"/>
  <c r="P21" i="18" s="1"/>
  <c r="N17" i="20"/>
  <c r="N14" i="20"/>
  <c r="M6" i="18"/>
  <c r="P6" i="18" s="1"/>
  <c r="M8" i="18"/>
  <c r="P8" i="18" s="1"/>
  <c r="M10" i="18"/>
  <c r="P10" i="18" s="1"/>
  <c r="M12" i="18"/>
  <c r="P12" i="18" s="1"/>
  <c r="M14" i="18"/>
  <c r="P14" i="18" s="1"/>
  <c r="M16" i="18"/>
  <c r="P16" i="18" s="1"/>
  <c r="M24" i="18"/>
  <c r="P24" i="18" s="1"/>
  <c r="M19" i="18"/>
  <c r="P19" i="18" s="1"/>
  <c r="N15" i="20" l="1"/>
  <c r="P25" i="18"/>
  <c r="P29" i="18" l="1"/>
  <c r="P30" i="18" s="1"/>
  <c r="P26" i="18"/>
  <c r="P27" i="18" s="1"/>
  <c r="F4" i="22"/>
  <c r="E4" i="22"/>
  <c r="N18" i="20" l="1"/>
  <c r="E9" i="22" l="1"/>
  <c r="F9" i="22" l="1"/>
  <c r="F10" i="22" s="1"/>
  <c r="F11" i="22" s="1"/>
  <c r="F13" i="22" l="1"/>
  <c r="F14" i="22" s="1"/>
</calcChain>
</file>

<file path=xl/sharedStrings.xml><?xml version="1.0" encoding="utf-8"?>
<sst xmlns="http://schemas.openxmlformats.org/spreadsheetml/2006/main" count="298" uniqueCount="189">
  <si>
    <t>Medida</t>
  </si>
  <si>
    <t>Ø 30</t>
  </si>
  <si>
    <t>Peso
en kgs</t>
  </si>
  <si>
    <t>Rectangular</t>
  </si>
  <si>
    <t>Redonda</t>
  </si>
  <si>
    <t>Ø 16</t>
  </si>
  <si>
    <t>Ø 20</t>
  </si>
  <si>
    <t>Ø 33</t>
  </si>
  <si>
    <t>Forma</t>
  </si>
  <si>
    <t>2.0 kg</t>
  </si>
  <si>
    <t>30 x 40</t>
  </si>
  <si>
    <t>1.5 kg</t>
  </si>
  <si>
    <t>25 x 35</t>
  </si>
  <si>
    <t>24 x 30</t>
  </si>
  <si>
    <t>0.7 kg</t>
  </si>
  <si>
    <t>20 x 30</t>
  </si>
  <si>
    <t>2.5 kg</t>
  </si>
  <si>
    <t>Ø 34</t>
  </si>
  <si>
    <t>Ø 26</t>
  </si>
  <si>
    <t>Redondo</t>
  </si>
  <si>
    <t>Ø 18</t>
  </si>
  <si>
    <t>Ø 22</t>
  </si>
  <si>
    <t>Ø 24</t>
  </si>
  <si>
    <t>Ø 28</t>
  </si>
  <si>
    <t>Ø 32</t>
  </si>
  <si>
    <t>3.0 kg</t>
  </si>
  <si>
    <t>Cm2</t>
  </si>
  <si>
    <t>39 x 49</t>
  </si>
  <si>
    <t>34 x 44</t>
  </si>
  <si>
    <t>31 x 41</t>
  </si>
  <si>
    <t>30 x 35</t>
  </si>
  <si>
    <t>26 x 31</t>
  </si>
  <si>
    <t>21 x 28</t>
  </si>
  <si>
    <t>19 x 40</t>
  </si>
  <si>
    <t>18 x 24</t>
  </si>
  <si>
    <t>14 x 21</t>
  </si>
  <si>
    <t>13 x 29</t>
  </si>
  <si>
    <t>Ø 39</t>
  </si>
  <si>
    <t>Ø 36</t>
  </si>
  <si>
    <t>Ø 21</t>
  </si>
  <si>
    <t>Grande</t>
  </si>
  <si>
    <t>Mediano</t>
  </si>
  <si>
    <t>Chico</t>
  </si>
  <si>
    <t>Peso
x ban*</t>
  </si>
  <si>
    <t>6.5 kg</t>
  </si>
  <si>
    <t>5.0 kg</t>
  </si>
  <si>
    <t>4.0 kg</t>
  </si>
  <si>
    <t>0.5 kg</t>
  </si>
  <si>
    <t>0.3 kg</t>
  </si>
  <si>
    <t>3.5 kg</t>
  </si>
  <si>
    <t>1.2 kg</t>
  </si>
  <si>
    <t>Corazon</t>
  </si>
  <si>
    <t>PEDIDO</t>
  </si>
  <si>
    <t>Cantidad</t>
  </si>
  <si>
    <t>Cantidad
paquetes</t>
  </si>
  <si>
    <t>TOTAL</t>
  </si>
  <si>
    <t>Monto
Neto $</t>
  </si>
  <si>
    <t>Oro</t>
  </si>
  <si>
    <t>Plata</t>
  </si>
  <si>
    <t>Negra</t>
  </si>
  <si>
    <t>Rosa</t>
  </si>
  <si>
    <t>Celeste</t>
  </si>
  <si>
    <t>Costo neto
por paquete</t>
  </si>
  <si>
    <t>Premium laminado</t>
  </si>
  <si>
    <t>Precio por paquete</t>
  </si>
  <si>
    <t>Costo por paquete</t>
  </si>
  <si>
    <t>2.8 kg</t>
  </si>
  <si>
    <t>2.4 kg</t>
  </si>
  <si>
    <t xml:space="preserve"> Negra</t>
  </si>
  <si>
    <t xml:space="preserve"> Plata</t>
  </si>
  <si>
    <t xml:space="preserve"> Azul</t>
  </si>
  <si>
    <t xml:space="preserve"> Oro</t>
  </si>
  <si>
    <t xml:space="preserve"> Rojo</t>
  </si>
  <si>
    <t xml:space="preserve"> Verde</t>
  </si>
  <si>
    <t>IVA 21%</t>
  </si>
  <si>
    <t>Precio por
bandeja</t>
  </si>
  <si>
    <t>Precio por
paquete</t>
  </si>
  <si>
    <t>Costo por
paquete</t>
  </si>
  <si>
    <t>Peso
sugerido</t>
  </si>
  <si>
    <t>Monto
Neto en $</t>
  </si>
  <si>
    <t>IVA 10.5%</t>
  </si>
  <si>
    <t>Fecha pedido</t>
  </si>
  <si>
    <t>Peso
máximo</t>
  </si>
  <si>
    <t>Kg peso</t>
  </si>
  <si>
    <t>Peso paq
en kgs</t>
  </si>
  <si>
    <t>kg peso
paquete</t>
  </si>
  <si>
    <t>Espesor
y Forma</t>
  </si>
  <si>
    <t>3.4 kg</t>
  </si>
  <si>
    <t>1.8 kg</t>
  </si>
  <si>
    <t>1.6 kg</t>
  </si>
  <si>
    <t>1.4 kg</t>
  </si>
  <si>
    <t>COLORES</t>
  </si>
  <si>
    <t>250 gr</t>
  </si>
  <si>
    <t>1500 gr</t>
  </si>
  <si>
    <t>2000 gr</t>
  </si>
  <si>
    <t>1000 gr</t>
  </si>
  <si>
    <t>225 gr</t>
  </si>
  <si>
    <t>300 gr</t>
  </si>
  <si>
    <t>600 gr</t>
  </si>
  <si>
    <t>1400 gr</t>
  </si>
  <si>
    <t>1700 gr</t>
  </si>
  <si>
    <t>2400 gr</t>
  </si>
  <si>
    <t>3000 gr</t>
  </si>
  <si>
    <t>3400 gr</t>
  </si>
  <si>
    <t>Ø 42</t>
  </si>
  <si>
    <t>900 gr</t>
  </si>
  <si>
    <t>1300 gr</t>
  </si>
  <si>
    <t>2250 gr</t>
  </si>
  <si>
    <t>3200 gr</t>
  </si>
  <si>
    <t>28 x 30</t>
  </si>
  <si>
    <t>3600 gr</t>
  </si>
  <si>
    <t>4500 gr</t>
  </si>
  <si>
    <t>35 x 45</t>
  </si>
  <si>
    <t>Ø 14</t>
  </si>
  <si>
    <r>
      <rPr>
        <sz val="14"/>
        <rFont val="Arial Nova Cond"/>
        <family val="2"/>
      </rPr>
      <t>c/</t>
    </r>
    <r>
      <rPr>
        <b/>
        <sz val="14"/>
        <rFont val="Arial Nova Cond"/>
        <family val="2"/>
      </rPr>
      <t xml:space="preserve"> Dcto</t>
    </r>
  </si>
  <si>
    <r>
      <t>Mayorista</t>
    </r>
    <r>
      <rPr>
        <sz val="14"/>
        <rFont val="Arial Nova Cond"/>
        <family val="2"/>
      </rPr>
      <t xml:space="preserve"> s/IVA</t>
    </r>
  </si>
  <si>
    <r>
      <rPr>
        <sz val="14"/>
        <rFont val="Arial Nova Cond"/>
        <family val="2"/>
      </rPr>
      <t xml:space="preserve">Costo </t>
    </r>
    <r>
      <rPr>
        <b/>
        <sz val="14"/>
        <rFont val="Arial Nova Cond"/>
        <family val="2"/>
      </rPr>
      <t>Distribuidor</t>
    </r>
  </si>
  <si>
    <r>
      <rPr>
        <b/>
        <sz val="11"/>
        <rFont val="Arial Nova Cond"/>
        <family val="2"/>
      </rPr>
      <t xml:space="preserve">Precio </t>
    </r>
    <r>
      <rPr>
        <sz val="11"/>
        <rFont val="Arial Nova Cond"/>
        <family val="2"/>
      </rPr>
      <t>por
bandeja</t>
    </r>
  </si>
  <si>
    <r>
      <t xml:space="preserve">Precio por
</t>
    </r>
    <r>
      <rPr>
        <b/>
        <sz val="11"/>
        <color theme="6" tint="-0.499984740745262"/>
        <rFont val="Arial Nova Cond"/>
        <family val="2"/>
      </rPr>
      <t>paquete</t>
    </r>
  </si>
  <si>
    <r>
      <rPr>
        <b/>
        <sz val="11"/>
        <rFont val="Arial Nova Cond"/>
        <family val="2"/>
      </rPr>
      <t xml:space="preserve">Costo </t>
    </r>
    <r>
      <rPr>
        <sz val="11"/>
        <rFont val="Arial Nova Cond"/>
        <family val="2"/>
      </rPr>
      <t>neto
por bandeja</t>
    </r>
  </si>
  <si>
    <r>
      <t>Mayorista</t>
    </r>
    <r>
      <rPr>
        <sz val="14"/>
        <color theme="0"/>
        <rFont val="Arial Nova Cond"/>
        <family val="2"/>
      </rPr>
      <t xml:space="preserve"> s/IVA</t>
    </r>
  </si>
  <si>
    <r>
      <t>Distribuidor</t>
    </r>
    <r>
      <rPr>
        <sz val="14"/>
        <color theme="0"/>
        <rFont val="Arial Nova Cond"/>
        <family val="2"/>
      </rPr>
      <t xml:space="preserve"> s/IVA</t>
    </r>
  </si>
  <si>
    <r>
      <rPr>
        <b/>
        <sz val="11"/>
        <rFont val="Arial Nova Cond"/>
        <family val="2"/>
      </rPr>
      <t>Costo</t>
    </r>
    <r>
      <rPr>
        <sz val="11"/>
        <rFont val="Arial Nova Cond"/>
        <family val="2"/>
      </rPr>
      <t xml:space="preserve">
por plato</t>
    </r>
  </si>
  <si>
    <r>
      <rPr>
        <sz val="14"/>
        <color theme="3"/>
        <rFont val="Arial Nova Cond"/>
        <family val="2"/>
      </rPr>
      <t>c/</t>
    </r>
    <r>
      <rPr>
        <b/>
        <sz val="14"/>
        <color theme="3"/>
        <rFont val="Arial Nova Cond"/>
        <family val="2"/>
      </rPr>
      <t xml:space="preserve"> Dcto</t>
    </r>
  </si>
  <si>
    <r>
      <rPr>
        <b/>
        <sz val="11"/>
        <rFont val="Arial Nova Cond"/>
        <family val="2"/>
      </rPr>
      <t>Costo</t>
    </r>
    <r>
      <rPr>
        <sz val="11"/>
        <rFont val="Arial Nova Cond"/>
        <family val="2"/>
      </rPr>
      <t xml:space="preserve"> por
bandeja</t>
    </r>
  </si>
  <si>
    <r>
      <t xml:space="preserve">Rosa
</t>
    </r>
    <r>
      <rPr>
        <sz val="11"/>
        <color theme="3"/>
        <rFont val="Arial Nova Cond"/>
        <family val="2"/>
      </rPr>
      <t>Gold</t>
    </r>
  </si>
  <si>
    <r>
      <t xml:space="preserve">Celeste
</t>
    </r>
    <r>
      <rPr>
        <sz val="11"/>
        <color theme="3"/>
        <rFont val="Arial Nova Cond"/>
        <family val="2"/>
      </rPr>
      <t>Gold</t>
    </r>
  </si>
  <si>
    <r>
      <t xml:space="preserve">13 </t>
    </r>
    <r>
      <rPr>
        <sz val="11"/>
        <color theme="3"/>
        <rFont val="Arial Nova Cond"/>
        <family val="2"/>
      </rPr>
      <t>x</t>
    </r>
    <r>
      <rPr>
        <b/>
        <sz val="11"/>
        <color theme="3"/>
        <rFont val="Arial Nova Cond"/>
        <family val="2"/>
      </rPr>
      <t xml:space="preserve"> 18</t>
    </r>
  </si>
  <si>
    <r>
      <t xml:space="preserve">15 </t>
    </r>
    <r>
      <rPr>
        <sz val="11"/>
        <color theme="3"/>
        <rFont val="Arial Nova Cond"/>
        <family val="2"/>
      </rPr>
      <t>x</t>
    </r>
    <r>
      <rPr>
        <b/>
        <sz val="11"/>
        <color theme="3"/>
        <rFont val="Arial Nova Cond"/>
        <family val="2"/>
      </rPr>
      <t xml:space="preserve"> 20</t>
    </r>
  </si>
  <si>
    <r>
      <t xml:space="preserve">18 </t>
    </r>
    <r>
      <rPr>
        <sz val="11"/>
        <color theme="3"/>
        <rFont val="Arial Nova Cond"/>
        <family val="2"/>
      </rPr>
      <t>x</t>
    </r>
    <r>
      <rPr>
        <b/>
        <sz val="11"/>
        <color theme="3"/>
        <rFont val="Arial Nova Cond"/>
        <family val="2"/>
      </rPr>
      <t xml:space="preserve"> 26</t>
    </r>
  </si>
  <si>
    <r>
      <t xml:space="preserve">23 </t>
    </r>
    <r>
      <rPr>
        <sz val="11"/>
        <color theme="3"/>
        <rFont val="Arial Nova Cond"/>
        <family val="2"/>
      </rPr>
      <t>x</t>
    </r>
    <r>
      <rPr>
        <b/>
        <sz val="11"/>
        <color theme="3"/>
        <rFont val="Arial Nova Cond"/>
        <family val="2"/>
      </rPr>
      <t xml:space="preserve"> 28</t>
    </r>
  </si>
  <si>
    <r>
      <rPr>
        <b/>
        <sz val="12"/>
        <rFont val="Arial Nova Cond"/>
        <family val="2"/>
      </rPr>
      <t>Bandeja pesada</t>
    </r>
    <r>
      <rPr>
        <sz val="12"/>
        <rFont val="Arial Nova Cond"/>
        <family val="2"/>
      </rPr>
      <t xml:space="preserve"> </t>
    </r>
  </si>
  <si>
    <r>
      <t xml:space="preserve">Por favor </t>
    </r>
    <r>
      <rPr>
        <b/>
        <i/>
        <sz val="12"/>
        <color theme="6" tint="-0.249977111117893"/>
        <rFont val="Arial Nova Cond"/>
        <family val="2"/>
      </rPr>
      <t>confirme</t>
    </r>
    <r>
      <rPr>
        <sz val="12"/>
        <color theme="6" tint="-0.249977111117893"/>
        <rFont val="Arial Nova Cond"/>
        <family val="2"/>
      </rPr>
      <t xml:space="preserve"> su pedido, para separar su mercadería.</t>
    </r>
  </si>
  <si>
    <r>
      <rPr>
        <sz val="14"/>
        <color theme="0"/>
        <rFont val="Arial Nova Cond"/>
        <family val="2"/>
      </rPr>
      <t>c/</t>
    </r>
    <r>
      <rPr>
        <b/>
        <sz val="14"/>
        <color theme="0"/>
        <rFont val="Arial Nova Cond"/>
        <family val="2"/>
      </rPr>
      <t>Dcto</t>
    </r>
  </si>
  <si>
    <r>
      <rPr>
        <b/>
        <sz val="11"/>
        <color theme="7"/>
        <rFont val="Arial Nova Cond"/>
        <family val="2"/>
      </rPr>
      <t>Precio</t>
    </r>
    <r>
      <rPr>
        <sz val="11"/>
        <color theme="7"/>
        <rFont val="Arial Nova Cond"/>
        <family val="2"/>
      </rPr>
      <t xml:space="preserve">
por disco</t>
    </r>
  </si>
  <si>
    <r>
      <rPr>
        <b/>
        <sz val="11"/>
        <color theme="7"/>
        <rFont val="Arial Nova Cond"/>
        <family val="2"/>
      </rPr>
      <t>Costo</t>
    </r>
    <r>
      <rPr>
        <sz val="11"/>
        <color theme="7"/>
        <rFont val="Arial Nova Cond"/>
        <family val="2"/>
      </rPr>
      <t xml:space="preserve"> neto
por disco</t>
    </r>
  </si>
  <si>
    <t>Bandejas Termoformadas</t>
  </si>
  <si>
    <t>Termoformada</t>
  </si>
  <si>
    <r>
      <rPr>
        <b/>
        <sz val="11"/>
        <color theme="5" tint="-0.249977111117893"/>
        <rFont val="Arial Nova Cond"/>
        <family val="2"/>
      </rPr>
      <t>Precio</t>
    </r>
    <r>
      <rPr>
        <sz val="11"/>
        <color theme="5" tint="-0.249977111117893"/>
        <rFont val="Arial Nova Cond"/>
        <family val="2"/>
      </rPr>
      <t xml:space="preserve">
por plato</t>
    </r>
  </si>
  <si>
    <r>
      <t>Plato</t>
    </r>
    <r>
      <rPr>
        <b/>
        <sz val="14"/>
        <color theme="5" tint="-0.249977111117893"/>
        <rFont val="Arial Nova Cond"/>
        <family val="2"/>
      </rPr>
      <t xml:space="preserve"> 2 mm</t>
    </r>
  </si>
  <si>
    <r>
      <t>Bandeja pesada</t>
    </r>
    <r>
      <rPr>
        <b/>
        <sz val="12"/>
        <color theme="6" tint="-0.499984740745262"/>
        <rFont val="Arial Nova Cond"/>
        <family val="2"/>
      </rPr>
      <t xml:space="preserve"> 2.3 mm</t>
    </r>
  </si>
  <si>
    <t>Plato premium</t>
  </si>
  <si>
    <t>Bandeja Aitana</t>
  </si>
  <si>
    <t>COLOR</t>
  </si>
  <si>
    <r>
      <t xml:space="preserve">Laminado
en </t>
    </r>
    <r>
      <rPr>
        <b/>
        <sz val="18"/>
        <color theme="7" tint="-0.249977111117893"/>
        <rFont val="Arial Nova Cond"/>
        <family val="2"/>
      </rPr>
      <t>1 cara</t>
    </r>
  </si>
  <si>
    <t>Disco laminado</t>
  </si>
  <si>
    <t>Discos de cartón</t>
  </si>
  <si>
    <r>
      <t>Pedido</t>
    </r>
    <r>
      <rPr>
        <sz val="16"/>
        <rFont val="Arial Nova Cond"/>
        <family val="2"/>
      </rPr>
      <t xml:space="preserve"> cuantificado</t>
    </r>
  </si>
  <si>
    <r>
      <rPr>
        <b/>
        <sz val="16"/>
        <color theme="6" tint="-0.499984740745262"/>
        <rFont val="Arial Nova Cond"/>
        <family val="2"/>
      </rPr>
      <t>Síntesis</t>
    </r>
    <r>
      <rPr>
        <sz val="16"/>
        <color theme="6" tint="-0.499984740745262"/>
        <rFont val="Arial Nova Cond"/>
        <family val="2"/>
      </rPr>
      <t xml:space="preserve"> del pedido</t>
    </r>
  </si>
  <si>
    <r>
      <t>Monto</t>
    </r>
    <r>
      <rPr>
        <sz val="16"/>
        <color theme="6" tint="-0.499984740745262"/>
        <rFont val="Arial Nova Cond"/>
        <family val="2"/>
      </rPr>
      <t xml:space="preserve"> Neto $</t>
    </r>
  </si>
  <si>
    <t>DISTRIBUIDOR</t>
  </si>
  <si>
    <t>Fábrica de bandejas de cartón</t>
  </si>
  <si>
    <r>
      <t xml:space="preserve">Powered by </t>
    </r>
    <r>
      <rPr>
        <sz val="20"/>
        <color theme="6" tint="0.39997558519241921"/>
        <rFont val="Righteous"/>
      </rPr>
      <t>impactar</t>
    </r>
  </si>
  <si>
    <t>Ø 12</t>
  </si>
  <si>
    <t>bandeja pesada</t>
  </si>
  <si>
    <r>
      <t xml:space="preserve">Powered by </t>
    </r>
    <r>
      <rPr>
        <sz val="16"/>
        <color theme="6" tint="0.39997558519241921"/>
        <rFont val="Righteous"/>
      </rPr>
      <t>impactar</t>
    </r>
  </si>
  <si>
    <r>
      <rPr>
        <b/>
        <sz val="11"/>
        <color theme="6"/>
        <rFont val="Arial"/>
        <family val="2"/>
      </rPr>
      <t>25</t>
    </r>
    <r>
      <rPr>
        <sz val="11"/>
        <color theme="6"/>
        <rFont val="Arial"/>
        <family val="2"/>
      </rPr>
      <t xml:space="preserve">
unid</t>
    </r>
  </si>
  <si>
    <r>
      <rPr>
        <b/>
        <sz val="11"/>
        <color theme="6"/>
        <rFont val="Arial"/>
        <family val="2"/>
      </rPr>
      <t>50</t>
    </r>
    <r>
      <rPr>
        <sz val="11"/>
        <color theme="6"/>
        <rFont val="Arial"/>
        <family val="2"/>
      </rPr>
      <t xml:space="preserve">
unid</t>
    </r>
  </si>
  <si>
    <r>
      <rPr>
        <b/>
        <sz val="11"/>
        <color theme="6"/>
        <rFont val="Arial"/>
        <family val="2"/>
      </rPr>
      <t>25</t>
    </r>
    <r>
      <rPr>
        <sz val="11"/>
        <color theme="6"/>
        <rFont val="Arial"/>
        <family val="2"/>
      </rPr>
      <t xml:space="preserve"> u</t>
    </r>
  </si>
  <si>
    <t>Paquete 25 ó 50 unidades</t>
  </si>
  <si>
    <r>
      <t xml:space="preserve">Powered by </t>
    </r>
    <r>
      <rPr>
        <sz val="20"/>
        <color theme="4"/>
        <rFont val="Righteous"/>
      </rPr>
      <t>impactar</t>
    </r>
  </si>
  <si>
    <r>
      <t xml:space="preserve">Siempre en Paquete de </t>
    </r>
    <r>
      <rPr>
        <b/>
        <sz val="12"/>
        <color theme="4"/>
        <rFont val="Arial Nova Cond"/>
        <family val="2"/>
      </rPr>
      <t>50 bandejas</t>
    </r>
  </si>
  <si>
    <r>
      <t xml:space="preserve">Disponibles en </t>
    </r>
    <r>
      <rPr>
        <b/>
        <sz val="12"/>
        <color theme="4"/>
        <rFont val="Arial Nova Cond"/>
        <family val="2"/>
      </rPr>
      <t>7</t>
    </r>
    <r>
      <rPr>
        <sz val="12"/>
        <color theme="4"/>
        <rFont val="Arial Nova Cond"/>
        <family val="2"/>
      </rPr>
      <t xml:space="preserve"> colores: Oro, Plata, Negra, Rosa, Rosa gold, Celeste y Celeste gold</t>
    </r>
  </si>
  <si>
    <r>
      <t xml:space="preserve">Powered by </t>
    </r>
    <r>
      <rPr>
        <sz val="20"/>
        <color theme="7"/>
        <rFont val="Righteous"/>
      </rPr>
      <t>impactar</t>
    </r>
  </si>
  <si>
    <r>
      <rPr>
        <sz val="14"/>
        <color theme="6" tint="-0.499984740745262"/>
        <rFont val="Righteous"/>
      </rPr>
      <t>Precio exclusivo DISTRIBUIDOR</t>
    </r>
    <r>
      <rPr>
        <sz val="12"/>
        <color theme="6" tint="-0.499984740745262"/>
        <rFont val="Righteous"/>
      </rPr>
      <t xml:space="preserve">
Lista de precios 2025-10</t>
    </r>
  </si>
  <si>
    <r>
      <t xml:space="preserve">Borde en </t>
    </r>
    <r>
      <rPr>
        <b/>
        <sz val="12"/>
        <color theme="6" tint="-0.499984740745262"/>
        <rFont val="Arial Nova Cond"/>
        <family val="2"/>
      </rPr>
      <t>3</t>
    </r>
    <r>
      <rPr>
        <sz val="12"/>
        <color theme="6" tint="-0.499984740745262"/>
        <rFont val="Arial Nova Cond"/>
        <family val="2"/>
      </rPr>
      <t xml:space="preserve"> colores: Oro | Rosa | Celeste</t>
    </r>
  </si>
  <si>
    <r>
      <t xml:space="preserve">Paquete de 50 unidades - en </t>
    </r>
    <r>
      <rPr>
        <b/>
        <sz val="12"/>
        <color theme="5" tint="-0.249977111117893"/>
        <rFont val="Arial Nova Cond"/>
        <family val="2"/>
      </rPr>
      <t>10 colores</t>
    </r>
    <r>
      <rPr>
        <sz val="12"/>
        <color theme="5" tint="-0.249977111117893"/>
        <rFont val="Arial Nova Cond"/>
        <family val="2"/>
      </rPr>
      <t>:</t>
    </r>
  </si>
  <si>
    <r>
      <rPr>
        <b/>
        <sz val="12"/>
        <color theme="5" tint="-0.249977111117893"/>
        <rFont val="Arial Nova Cond"/>
        <family val="2"/>
      </rPr>
      <t>Oro, Plata, Negra, Rojo, Azul, Verde, Rosa</t>
    </r>
    <r>
      <rPr>
        <sz val="12"/>
        <color theme="5" tint="-0.249977111117893"/>
        <rFont val="Arial Nova Cond"/>
        <family val="2"/>
      </rPr>
      <t xml:space="preserve"> gold</t>
    </r>
    <r>
      <rPr>
        <b/>
        <sz val="12"/>
        <color theme="5" tint="-0.249977111117893"/>
        <rFont val="Arial Nova Cond"/>
        <family val="2"/>
      </rPr>
      <t xml:space="preserve"> y Celeste</t>
    </r>
    <r>
      <rPr>
        <sz val="12"/>
        <color theme="5" tint="-0.249977111117893"/>
        <rFont val="Arial Nova Cond"/>
        <family val="2"/>
      </rPr>
      <t xml:space="preserve"> gold </t>
    </r>
  </si>
  <si>
    <t>Precio exclusivo DISTRIBUIDOR
Lista de precios 2025-10</t>
  </si>
  <si>
    <r>
      <t xml:space="preserve"> Celeste</t>
    </r>
    <r>
      <rPr>
        <sz val="11"/>
        <color theme="5" tint="-0.249977111117893"/>
        <rFont val="Arial Nova Cond"/>
        <family val="2"/>
      </rPr>
      <t xml:space="preserve"> gold</t>
    </r>
  </si>
  <si>
    <r>
      <t xml:space="preserve"> Rosa</t>
    </r>
    <r>
      <rPr>
        <sz val="11"/>
        <color theme="5" tint="-0.249977111117893"/>
        <rFont val="Arial Nova Cond"/>
        <family val="2"/>
      </rPr>
      <t xml:space="preserve"> gold</t>
    </r>
  </si>
  <si>
    <t xml:space="preserve">c/ Dcto. </t>
  </si>
  <si>
    <r>
      <t xml:space="preserve">19 </t>
    </r>
    <r>
      <rPr>
        <sz val="11"/>
        <color theme="3"/>
        <rFont val="Arial Nova Cond"/>
        <family val="2"/>
      </rPr>
      <t>x</t>
    </r>
    <r>
      <rPr>
        <b/>
        <sz val="11"/>
        <color theme="3"/>
        <rFont val="Arial Nova Cond"/>
        <family val="2"/>
      </rPr>
      <t xml:space="preserve"> 33</t>
    </r>
  </si>
  <si>
    <r>
      <t xml:space="preserve">Termoformada reforzada </t>
    </r>
    <r>
      <rPr>
        <b/>
        <sz val="12"/>
        <color theme="3"/>
        <rFont val="Arial Nova Cond"/>
        <family val="2"/>
      </rPr>
      <t>1.5 mm</t>
    </r>
  </si>
  <si>
    <t>Disco de Cartón</t>
  </si>
  <si>
    <t>espesor 1 mm</t>
  </si>
  <si>
    <r>
      <t xml:space="preserve">Paquete de </t>
    </r>
    <r>
      <rPr>
        <b/>
        <sz val="12"/>
        <color theme="7"/>
        <rFont val="Arial Nova Cond"/>
        <family val="2"/>
      </rPr>
      <t>50 unidades</t>
    </r>
    <r>
      <rPr>
        <sz val="12"/>
        <color theme="7"/>
        <rFont val="Arial Nova Cond"/>
        <family val="2"/>
      </rPr>
      <t xml:space="preserve"> </t>
    </r>
  </si>
  <si>
    <r>
      <t xml:space="preserve">Laminado en </t>
    </r>
    <r>
      <rPr>
        <b/>
        <sz val="12"/>
        <color theme="7"/>
        <rFont val="Arial Nova Cond"/>
        <family val="2"/>
      </rPr>
      <t>color</t>
    </r>
    <r>
      <rPr>
        <sz val="12"/>
        <color theme="7"/>
        <rFont val="Arial Nova Cond"/>
        <family val="2"/>
      </rPr>
      <t xml:space="preserve"> o </t>
    </r>
    <r>
      <rPr>
        <b/>
        <sz val="12"/>
        <color theme="7"/>
        <rFont val="Arial Nova Cond"/>
        <family val="2"/>
      </rPr>
      <t>plata</t>
    </r>
    <r>
      <rPr>
        <sz val="12"/>
        <color theme="7"/>
        <rFont val="Arial Nova Cond"/>
        <family val="2"/>
      </rPr>
      <t xml:space="preserve"> en </t>
    </r>
    <r>
      <rPr>
        <b/>
        <sz val="12"/>
        <color theme="7"/>
        <rFont val="Arial Nova Cond"/>
        <family val="2"/>
      </rPr>
      <t>1 lado</t>
    </r>
  </si>
  <si>
    <r>
      <t>Plato</t>
    </r>
    <r>
      <rPr>
        <sz val="12"/>
        <color theme="6" tint="-0.249977111117893"/>
        <rFont val="Arial Nova Cond"/>
        <family val="2"/>
      </rPr>
      <t xml:space="preserve"> premium</t>
    </r>
  </si>
  <si>
    <r>
      <rPr>
        <sz val="12"/>
        <color theme="6" tint="-0.249977111117893"/>
        <rFont val="Arial Nova Cond"/>
        <family val="2"/>
      </rPr>
      <t xml:space="preserve">Bandeja </t>
    </r>
    <r>
      <rPr>
        <b/>
        <sz val="12"/>
        <color theme="6" tint="-0.249977111117893"/>
        <rFont val="Arial Nova Cond"/>
        <family val="2"/>
      </rPr>
      <t>Aitana</t>
    </r>
  </si>
  <si>
    <r>
      <rPr>
        <b/>
        <sz val="12"/>
        <rFont val="Arial Nova Cond"/>
        <family val="2"/>
      </rPr>
      <t>Plato premium</t>
    </r>
    <r>
      <rPr>
        <sz val="12"/>
        <rFont val="Arial Nova Cond"/>
        <family val="2"/>
      </rPr>
      <t xml:space="preserve"> reforzado</t>
    </r>
  </si>
  <si>
    <r>
      <rPr>
        <b/>
        <sz val="12"/>
        <rFont val="Arial Nova Cond"/>
        <family val="2"/>
      </rPr>
      <t>Termoformada</t>
    </r>
    <r>
      <rPr>
        <sz val="12"/>
        <rFont val="Arial Nova Cond"/>
        <family val="2"/>
      </rPr>
      <t xml:space="preserve"> laminada reforzada</t>
    </r>
  </si>
  <si>
    <r>
      <t xml:space="preserve">Lista de precios </t>
    </r>
    <r>
      <rPr>
        <b/>
        <sz val="16"/>
        <color theme="0" tint="-0.249977111117893"/>
        <rFont val="Arial Nova Cond"/>
        <family val="2"/>
      </rPr>
      <t>2025-10</t>
    </r>
  </si>
  <si>
    <t>Ø 09</t>
  </si>
  <si>
    <r>
      <t xml:space="preserve">Laminado
en </t>
    </r>
    <r>
      <rPr>
        <b/>
        <sz val="18"/>
        <color theme="7" tint="-0.249977111117893"/>
        <rFont val="Arial Nova Cond"/>
        <family val="2"/>
      </rPr>
      <t>2 caras</t>
    </r>
  </si>
  <si>
    <r>
      <t xml:space="preserve">Laminado a 2 caras en </t>
    </r>
    <r>
      <rPr>
        <b/>
        <sz val="12"/>
        <color theme="7"/>
        <rFont val="Arial Nova Cond"/>
        <family val="2"/>
      </rPr>
      <t>color</t>
    </r>
    <r>
      <rPr>
        <sz val="12"/>
        <color theme="7"/>
        <rFont val="Arial Nova Cond"/>
        <family val="2"/>
      </rPr>
      <t xml:space="preserve"> y </t>
    </r>
    <r>
      <rPr>
        <b/>
        <sz val="12"/>
        <color theme="7"/>
        <rFont val="Arial Nova Cond"/>
        <family val="2"/>
      </rPr>
      <t>plata</t>
    </r>
  </si>
  <si>
    <t>Oro y
Plata</t>
  </si>
  <si>
    <r>
      <rPr>
        <b/>
        <sz val="12"/>
        <rFont val="Arial Nova Cond"/>
        <family val="2"/>
      </rPr>
      <t>Disco laminado 2 caras</t>
    </r>
    <r>
      <rPr>
        <sz val="12"/>
        <rFont val="Arial Nova Cond"/>
        <family val="2"/>
      </rPr>
      <t xml:space="preserve"> en oro y plata</t>
    </r>
  </si>
  <si>
    <r>
      <rPr>
        <b/>
        <sz val="12"/>
        <rFont val="Arial Nova Cond"/>
        <family val="2"/>
      </rPr>
      <t>Disco laminadoa 1</t>
    </r>
    <r>
      <rPr>
        <sz val="12"/>
        <rFont val="Arial Nova Cond"/>
        <family val="2"/>
      </rPr>
      <t xml:space="preserve"> cara en oro ó plata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</si>
</sst>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&quot;$&quot;* #,##0.0000_-;\-&quot;$&quot;* #,##0.0000_-;_-&quot;$&quot;* &quot;-&quot;??_-;_-@_-"/>
    <numFmt numFmtId="166" formatCode="_-&quot;$&quot;* #,##0_-;\-&quot;$&quot;* #,##0_-;_-&quot;$&quot;* &quot;-&quot;??_-;_-@_-"/>
    <numFmt numFmtId="167" formatCode="_-* #,##0_-;\-* #,##0_-;_-* &quot;-&quot;??_-;_-@_-"/>
    <numFmt numFmtId="168" formatCode="_-* #,##0.000_-;\-* #,##0.000_-;_-* &quot;-&quot;??_-;_-@_-"/>
    <numFmt numFmtId="169" formatCode="dd/mm/yyyy;@"/>
    <numFmt numFmtId="170" formatCode="_-* #,##0.0000_-;\-* #,##0.0000_-;_-* &quot;-&quot;??_-;_-@_-"/>
  </numFmts>
  <fonts count="104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26"/>
      <color theme="6" tint="-0.499984740745262"/>
      <name val="Arial Nova Cond"/>
      <family val="2"/>
    </font>
    <font>
      <sz val="11"/>
      <name val="Arial Nova Cond"/>
      <family val="2"/>
    </font>
    <font>
      <b/>
      <sz val="14"/>
      <name val="Arial Nova Cond"/>
      <family val="2"/>
    </font>
    <font>
      <sz val="14"/>
      <name val="Arial Nova Cond"/>
      <family val="2"/>
    </font>
    <font>
      <b/>
      <sz val="18"/>
      <name val="Arial Nova Cond"/>
      <family val="2"/>
    </font>
    <font>
      <sz val="11"/>
      <color theme="6" tint="-0.249977111117893"/>
      <name val="Arial Nova Cond"/>
      <family val="2"/>
    </font>
    <font>
      <sz val="14"/>
      <color theme="0"/>
      <name val="Arial Nova Cond"/>
      <family val="2"/>
    </font>
    <font>
      <b/>
      <sz val="18"/>
      <color theme="6" tint="-0.249977111117893"/>
      <name val="Arial Nova Cond"/>
      <family val="2"/>
    </font>
    <font>
      <sz val="18"/>
      <name val="Arial Nova Cond"/>
      <family val="2"/>
    </font>
    <font>
      <sz val="11"/>
      <color theme="6" tint="-0.499984740745262"/>
      <name val="Arial Nova Cond"/>
      <family val="2"/>
    </font>
    <font>
      <b/>
      <sz val="11"/>
      <name val="Arial Nova Cond"/>
      <family val="2"/>
    </font>
    <font>
      <b/>
      <sz val="11"/>
      <color theme="6" tint="-0.499984740745262"/>
      <name val="Arial Nova Cond"/>
      <family val="2"/>
    </font>
    <font>
      <b/>
      <sz val="10"/>
      <color theme="6"/>
      <name val="Arial Nova Cond"/>
      <family val="2"/>
    </font>
    <font>
      <sz val="11"/>
      <color theme="6"/>
      <name val="Arial Nova Cond"/>
      <family val="2"/>
    </font>
    <font>
      <b/>
      <sz val="11"/>
      <color theme="6"/>
      <name val="Arial Nova Cond"/>
      <family val="2"/>
    </font>
    <font>
      <sz val="8"/>
      <color theme="6"/>
      <name val="Arial Nova Cond"/>
      <family val="2"/>
    </font>
    <font>
      <sz val="26"/>
      <color theme="5" tint="-0.249977111117893"/>
      <name val="Arial Nova Cond"/>
      <family val="2"/>
    </font>
    <font>
      <sz val="11"/>
      <color theme="1"/>
      <name val="Arial Nova Cond"/>
      <family val="2"/>
    </font>
    <font>
      <b/>
      <sz val="14"/>
      <color theme="0"/>
      <name val="Arial Nova Cond"/>
      <family val="2"/>
    </font>
    <font>
      <sz val="14"/>
      <color theme="1"/>
      <name val="Arial Nova Cond"/>
      <family val="2"/>
    </font>
    <font>
      <sz val="11"/>
      <color theme="5" tint="-0.249977111117893"/>
      <name val="Arial Nova Cond"/>
      <family val="2"/>
    </font>
    <font>
      <b/>
      <sz val="11"/>
      <color theme="5" tint="-0.249977111117893"/>
      <name val="Arial Nova Cond"/>
      <family val="2"/>
    </font>
    <font>
      <sz val="11"/>
      <color theme="0" tint="-0.499984740745262"/>
      <name val="Arial Nova Cond"/>
      <family val="2"/>
    </font>
    <font>
      <b/>
      <sz val="11"/>
      <color theme="0" tint="-0.499984740745262"/>
      <name val="Arial Nova Cond"/>
      <family val="2"/>
    </font>
    <font>
      <sz val="14"/>
      <color theme="5" tint="-0.249977111117893"/>
      <name val="Arial Nova Cond"/>
      <family val="2"/>
    </font>
    <font>
      <b/>
      <sz val="11"/>
      <color theme="1"/>
      <name val="Arial Nova Cond"/>
      <family val="2"/>
    </font>
    <font>
      <b/>
      <sz val="11"/>
      <color theme="5"/>
      <name val="Arial Nova Cond"/>
      <family val="2"/>
    </font>
    <font>
      <sz val="11"/>
      <color theme="5"/>
      <name val="Arial Nova Cond"/>
      <family val="2"/>
    </font>
    <font>
      <b/>
      <sz val="14"/>
      <color theme="3"/>
      <name val="Arial Nova Cond"/>
      <family val="2"/>
    </font>
    <font>
      <sz val="11"/>
      <color theme="4"/>
      <name val="Arial Nova Cond"/>
      <family val="2"/>
    </font>
    <font>
      <sz val="16"/>
      <color theme="3"/>
      <name val="Arial Nova Cond"/>
      <family val="2"/>
    </font>
    <font>
      <sz val="14"/>
      <color theme="3"/>
      <name val="Arial Nova Cond"/>
      <family val="2"/>
    </font>
    <font>
      <b/>
      <sz val="18"/>
      <color theme="3"/>
      <name val="Arial Nova Cond"/>
      <family val="2"/>
    </font>
    <font>
      <b/>
      <sz val="16"/>
      <color theme="4"/>
      <name val="Arial Nova Cond"/>
      <family val="2"/>
    </font>
    <font>
      <sz val="11"/>
      <color theme="3"/>
      <name val="Arial Nova Cond"/>
      <family val="2"/>
    </font>
    <font>
      <b/>
      <sz val="11"/>
      <color theme="3"/>
      <name val="Arial Nova Cond"/>
      <family val="2"/>
    </font>
    <font>
      <sz val="12"/>
      <color theme="3"/>
      <name val="Arial Nova Cond"/>
      <family val="2"/>
    </font>
    <font>
      <b/>
      <sz val="12"/>
      <color theme="3"/>
      <name val="Arial Nova Cond"/>
      <family val="2"/>
    </font>
    <font>
      <sz val="11"/>
      <color rgb="FFFF0000"/>
      <name val="Arial Nova Cond"/>
      <family val="2"/>
    </font>
    <font>
      <b/>
      <sz val="11"/>
      <color theme="4" tint="-0.499984740745262"/>
      <name val="Arial Nova Cond"/>
      <family val="2"/>
    </font>
    <font>
      <sz val="9"/>
      <color theme="4"/>
      <name val="Arial Nova Cond"/>
      <family val="2"/>
    </font>
    <font>
      <b/>
      <sz val="11"/>
      <color theme="0"/>
      <name val="Arial Nova Cond"/>
      <family val="2"/>
    </font>
    <font>
      <b/>
      <sz val="26"/>
      <color theme="6"/>
      <name val="Arial Nova Cond"/>
      <family val="2"/>
    </font>
    <font>
      <sz val="12"/>
      <name val="Arial Nova Cond"/>
      <family val="2"/>
    </font>
    <font>
      <sz val="14"/>
      <color theme="6" tint="-0.499984740745262"/>
      <name val="Arial Nova Cond"/>
      <family val="2"/>
    </font>
    <font>
      <b/>
      <sz val="12"/>
      <color theme="6" tint="-0.249977111117893"/>
      <name val="Arial Nova Cond"/>
      <family val="2"/>
    </font>
    <font>
      <sz val="12"/>
      <color theme="6" tint="-0.249977111117893"/>
      <name val="Arial Nova Cond"/>
      <family val="2"/>
    </font>
    <font>
      <b/>
      <sz val="12"/>
      <name val="Arial Nova Cond"/>
      <family val="2"/>
    </font>
    <font>
      <b/>
      <sz val="12"/>
      <color theme="6" tint="-0.499984740745262"/>
      <name val="Arial Nova Cond"/>
      <family val="2"/>
    </font>
    <font>
      <sz val="12"/>
      <color theme="6" tint="-0.499984740745262"/>
      <name val="Arial Nova Cond"/>
      <family val="2"/>
    </font>
    <font>
      <sz val="12"/>
      <color theme="6"/>
      <name val="Arial Nova Cond"/>
      <family val="2"/>
    </font>
    <font>
      <b/>
      <i/>
      <sz val="12"/>
      <color theme="6" tint="-0.249977111117893"/>
      <name val="Arial Nova Cond"/>
      <family val="2"/>
    </font>
    <font>
      <sz val="12"/>
      <color theme="0" tint="-0.499984740745262"/>
      <name val="Arial Nova Cond"/>
      <family val="2"/>
    </font>
    <font>
      <b/>
      <sz val="12"/>
      <color theme="0" tint="-0.499984740745262"/>
      <name val="Arial Nova Cond"/>
      <family val="2"/>
    </font>
    <font>
      <sz val="11"/>
      <color theme="7"/>
      <name val="Arial Nova Cond"/>
      <family val="2"/>
    </font>
    <font>
      <b/>
      <sz val="18"/>
      <color theme="7"/>
      <name val="Arial Nova Cond"/>
      <family val="2"/>
    </font>
    <font>
      <b/>
      <sz val="16"/>
      <color theme="7"/>
      <name val="Arial Nova Cond"/>
      <family val="2"/>
    </font>
    <font>
      <sz val="16"/>
      <color theme="7"/>
      <name val="Arial Nova Cond"/>
      <family val="2"/>
    </font>
    <font>
      <b/>
      <sz val="11"/>
      <color theme="7"/>
      <name val="Arial Nova Cond"/>
      <family val="2"/>
    </font>
    <font>
      <sz val="11"/>
      <color theme="6"/>
      <name val="Arial"/>
      <family val="2"/>
    </font>
    <font>
      <b/>
      <sz val="14"/>
      <color theme="5" tint="-0.249977111117893"/>
      <name val="Arial Nova Cond"/>
      <family val="2"/>
    </font>
    <font>
      <b/>
      <sz val="8"/>
      <color theme="5" tint="-0.249977111117893"/>
      <name val="Arial Nova Cond"/>
      <family val="2"/>
    </font>
    <font>
      <sz val="14"/>
      <color theme="7"/>
      <name val="Arial Nova Cond"/>
      <family val="2"/>
    </font>
    <font>
      <b/>
      <sz val="14"/>
      <color theme="7"/>
      <name val="Arial Nova Cond"/>
      <family val="2"/>
    </font>
    <font>
      <sz val="18"/>
      <color theme="7" tint="-0.249977111117893"/>
      <name val="Arial Nova Cond"/>
      <family val="2"/>
    </font>
    <font>
      <b/>
      <sz val="18"/>
      <color theme="7" tint="-0.249977111117893"/>
      <name val="Arial Nova Cond"/>
      <family val="2"/>
    </font>
    <font>
      <sz val="12"/>
      <color theme="6" tint="-0.499984740745262"/>
      <name val="Righteous"/>
    </font>
    <font>
      <b/>
      <sz val="16"/>
      <name val="Arial Nova Cond"/>
      <family val="2"/>
    </font>
    <font>
      <sz val="16"/>
      <name val="Arial Nova Cond"/>
      <family val="2"/>
    </font>
    <font>
      <sz val="16"/>
      <color theme="6" tint="-0.499984740745262"/>
      <name val="Arial Nova Cond"/>
      <family val="2"/>
    </font>
    <font>
      <b/>
      <sz val="16"/>
      <color theme="6" tint="-0.499984740745262"/>
      <name val="Arial Nova Cond"/>
      <family val="2"/>
    </font>
    <font>
      <sz val="26"/>
      <color theme="6" tint="-0.499984740745262"/>
      <name val="Righteous"/>
    </font>
    <font>
      <sz val="11"/>
      <color theme="6" tint="0.39997558519241921"/>
      <name val="Arial Nova Cond"/>
      <family val="2"/>
    </font>
    <font>
      <sz val="20"/>
      <color theme="6" tint="0.39997558519241921"/>
      <name val="Righteous"/>
    </font>
    <font>
      <sz val="16"/>
      <color theme="6" tint="0.39997558519241921"/>
      <name val="Righteous"/>
    </font>
    <font>
      <sz val="14"/>
      <color theme="6" tint="-0.499984740745262"/>
      <name val="Righteous"/>
    </font>
    <font>
      <b/>
      <sz val="11"/>
      <color theme="6"/>
      <name val="Arial"/>
      <family val="2"/>
    </font>
    <font>
      <sz val="12"/>
      <color theme="5" tint="-0.249977111117893"/>
      <name val="Arial Nova Cond"/>
      <family val="2"/>
    </font>
    <font>
      <b/>
      <sz val="12"/>
      <color theme="5" tint="-0.249977111117893"/>
      <name val="Arial Nova Cond"/>
      <family val="2"/>
    </font>
    <font>
      <sz val="18"/>
      <color theme="5" tint="-0.249977111117893"/>
      <name val="Arial Nova Cond"/>
      <family val="2"/>
    </font>
    <font>
      <b/>
      <sz val="35"/>
      <color theme="6" tint="-0.499984740745262"/>
      <name val="Arial Nova Cond"/>
      <family val="2"/>
    </font>
    <font>
      <sz val="11"/>
      <color theme="4"/>
      <name val="Roboto"/>
    </font>
    <font>
      <sz val="20"/>
      <color theme="4"/>
      <name val="Righteous"/>
    </font>
    <font>
      <sz val="12"/>
      <color theme="4"/>
      <name val="Arial Nova Cond"/>
      <family val="2"/>
    </font>
    <font>
      <b/>
      <sz val="12"/>
      <color theme="4"/>
      <name val="Arial Nova Cond"/>
      <family val="2"/>
    </font>
    <font>
      <sz val="12"/>
      <color theme="4"/>
      <name val="Righteous"/>
    </font>
    <font>
      <sz val="26"/>
      <color theme="7"/>
      <name val="Arial Nova Cond"/>
      <family val="2"/>
    </font>
    <font>
      <sz val="12"/>
      <color theme="7"/>
      <name val="Righteous"/>
    </font>
    <font>
      <sz val="35"/>
      <color theme="7"/>
      <name val="Arial Nova Cond"/>
      <family val="2"/>
    </font>
    <font>
      <sz val="11"/>
      <color theme="7"/>
      <name val="Roboto"/>
    </font>
    <font>
      <sz val="20"/>
      <color theme="7"/>
      <name val="Righteous"/>
    </font>
    <font>
      <b/>
      <sz val="28"/>
      <color theme="4"/>
      <name val="Arial Nova Cond"/>
      <family val="2"/>
    </font>
    <font>
      <b/>
      <sz val="28"/>
      <color theme="6" tint="-0.499984740745262"/>
      <name val="Arial Nova Cond"/>
      <family val="2"/>
    </font>
    <font>
      <b/>
      <sz val="28"/>
      <color theme="6" tint="-0.499984740745262"/>
      <name val="Arial Nova"/>
      <family val="2"/>
    </font>
    <font>
      <b/>
      <sz val="28"/>
      <color theme="7"/>
      <name val="Arial Nova Cond"/>
      <family val="2"/>
    </font>
    <font>
      <sz val="12"/>
      <color theme="7"/>
      <name val="Arial Nova Cond"/>
      <family val="2"/>
    </font>
    <font>
      <b/>
      <sz val="12"/>
      <color theme="7"/>
      <name val="Arial Nova Cond"/>
      <family val="2"/>
    </font>
    <font>
      <b/>
      <sz val="16"/>
      <color theme="0" tint="-0.249977111117893"/>
      <name val="Righteous"/>
    </font>
    <font>
      <sz val="16"/>
      <color theme="0" tint="-0.249977111117893"/>
      <name val="Arial Nova Cond"/>
      <family val="2"/>
    </font>
    <font>
      <b/>
      <sz val="16"/>
      <color theme="0" tint="-0.249977111117893"/>
      <name val="Arial Nova Cond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EE1D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</fills>
  <borders count="169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medium">
        <color theme="6"/>
      </bottom>
      <diagonal/>
    </border>
    <border>
      <left style="thin">
        <color theme="6"/>
      </left>
      <right style="thin">
        <color theme="6"/>
      </right>
      <top/>
      <bottom style="medium">
        <color theme="6"/>
      </bottom>
      <diagonal/>
    </border>
    <border>
      <left style="thin">
        <color theme="6"/>
      </left>
      <right style="thin">
        <color theme="6"/>
      </right>
      <top style="medium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medium">
        <color theme="6"/>
      </top>
      <bottom/>
      <diagonal/>
    </border>
    <border>
      <left/>
      <right style="thin">
        <color theme="6"/>
      </right>
      <top style="medium">
        <color theme="6"/>
      </top>
      <bottom style="thin">
        <color theme="6"/>
      </bottom>
      <diagonal/>
    </border>
    <border>
      <left style="thin">
        <color theme="6"/>
      </left>
      <right/>
      <top style="medium">
        <color theme="6"/>
      </top>
      <bottom style="thin">
        <color theme="6"/>
      </bottom>
      <diagonal/>
    </border>
    <border>
      <left/>
      <right/>
      <top style="medium">
        <color theme="6"/>
      </top>
      <bottom style="thin">
        <color theme="6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/>
      <right/>
      <top/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/>
      <diagonal/>
    </border>
    <border>
      <left style="thin">
        <color theme="5" tint="-0.249977111117893"/>
      </left>
      <right style="thin">
        <color theme="5" tint="-0.249977111117893"/>
      </right>
      <top/>
      <bottom/>
      <diagonal/>
    </border>
    <border>
      <left style="thin">
        <color theme="5" tint="-0.249977111117893"/>
      </left>
      <right style="thin">
        <color theme="5" tint="-0.249977111117893"/>
      </right>
      <top/>
      <bottom style="thin">
        <color theme="5" tint="-0.249977111117893"/>
      </bottom>
      <diagonal/>
    </border>
    <border>
      <left/>
      <right style="thin">
        <color theme="5" tint="-0.249977111117893"/>
      </right>
      <top/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7558519241921"/>
      </left>
      <right style="thin">
        <color theme="7" tint="0.39997558519241921"/>
      </right>
      <top/>
      <bottom style="thin">
        <color theme="7" tint="0.39997558519241921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medium">
        <color theme="6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medium">
        <color theme="5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medium">
        <color theme="5"/>
      </bottom>
      <diagonal/>
    </border>
    <border>
      <left/>
      <right style="thin">
        <color theme="4"/>
      </right>
      <top/>
      <bottom/>
      <diagonal/>
    </border>
    <border>
      <left style="thin">
        <color theme="5" tint="-0.249977111117893"/>
      </left>
      <right style="thin">
        <color theme="5" tint="-0.249977111117893"/>
      </right>
      <top/>
      <bottom style="medium">
        <color theme="5"/>
      </bottom>
      <diagonal/>
    </border>
    <border>
      <left style="thin">
        <color theme="6"/>
      </left>
      <right/>
      <top style="medium">
        <color theme="6"/>
      </top>
      <bottom/>
      <diagonal/>
    </border>
    <border>
      <left/>
      <right style="thin">
        <color theme="6"/>
      </right>
      <top style="medium">
        <color theme="6"/>
      </top>
      <bottom/>
      <diagonal/>
    </border>
    <border>
      <left style="thin">
        <color theme="5"/>
      </left>
      <right/>
      <top/>
      <bottom/>
      <diagonal/>
    </border>
    <border>
      <left style="thin">
        <color theme="5" tint="-0.249977111117893"/>
      </left>
      <right style="thin">
        <color theme="5" tint="-0.249977111117893"/>
      </right>
      <top style="medium">
        <color theme="5"/>
      </top>
      <bottom/>
      <diagonal/>
    </border>
    <border>
      <left style="thin">
        <color theme="5" tint="-0.249977111117893"/>
      </left>
      <right style="thin">
        <color theme="5" tint="-0.249977111117893"/>
      </right>
      <top style="medium">
        <color theme="5"/>
      </top>
      <bottom style="thin">
        <color theme="5" tint="-0.249977111117893"/>
      </bottom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/>
      <bottom/>
      <diagonal/>
    </border>
    <border>
      <left style="thin">
        <color theme="5" tint="-0.249977111117893"/>
      </left>
      <right/>
      <top/>
      <bottom/>
      <diagonal/>
    </border>
    <border>
      <left style="thin">
        <color theme="5"/>
      </left>
      <right style="thin">
        <color theme="5"/>
      </right>
      <top/>
      <bottom style="medium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7" tint="0.39997558519241921"/>
      </left>
      <right/>
      <top/>
      <bottom style="thin">
        <color theme="7" tint="0.39997558519241921"/>
      </bottom>
      <diagonal/>
    </border>
    <border>
      <left/>
      <right style="thin">
        <color theme="5" tint="-0.249977111117893"/>
      </right>
      <top style="thin">
        <color theme="5" tint="-0.249977111117893"/>
      </top>
      <bottom style="medium">
        <color theme="5"/>
      </bottom>
      <diagonal/>
    </border>
    <border>
      <left style="thin">
        <color theme="5"/>
      </left>
      <right/>
      <top style="medium">
        <color theme="5"/>
      </top>
      <bottom style="thin">
        <color theme="5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4"/>
      </left>
      <right style="thin">
        <color theme="3" tint="0.39997558519241921"/>
      </right>
      <top/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medium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medium">
        <color theme="3" tint="0.59999389629810485"/>
      </top>
      <bottom style="thin">
        <color theme="3" tint="0.59999389629810485"/>
      </bottom>
      <diagonal/>
    </border>
    <border>
      <left style="thin">
        <color theme="5" tint="-0.249977111117893"/>
      </left>
      <right/>
      <top style="medium">
        <color theme="5"/>
      </top>
      <bottom style="thin">
        <color theme="5" tint="-0.249977111117893"/>
      </bottom>
      <diagonal/>
    </border>
    <border>
      <left/>
      <right style="thin">
        <color theme="5" tint="-0.249977111117893"/>
      </right>
      <top style="medium">
        <color theme="5"/>
      </top>
      <bottom style="thin">
        <color theme="5" tint="-0.249977111117893"/>
      </bottom>
      <diagonal/>
    </border>
    <border>
      <left/>
      <right style="thin">
        <color theme="5"/>
      </right>
      <top style="medium">
        <color theme="5"/>
      </top>
      <bottom style="thin">
        <color theme="5"/>
      </bottom>
      <diagonal/>
    </border>
    <border>
      <left/>
      <right/>
      <top style="medium">
        <color theme="5"/>
      </top>
      <bottom style="thin">
        <color theme="5" tint="-0.249977111117893"/>
      </bottom>
      <diagonal/>
    </border>
    <border>
      <left style="thin">
        <color theme="5"/>
      </left>
      <right/>
      <top style="medium">
        <color theme="5"/>
      </top>
      <bottom style="thin">
        <color theme="5" tint="-0.249977111117893"/>
      </bottom>
      <diagonal/>
    </border>
    <border>
      <left/>
      <right style="thin">
        <color theme="5"/>
      </right>
      <top style="medium">
        <color theme="5"/>
      </top>
      <bottom style="thin">
        <color theme="5" tint="-0.249977111117893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/>
      <diagonal/>
    </border>
    <border>
      <left/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6" tint="-0.499984740745262"/>
      </bottom>
      <diagonal/>
    </border>
    <border>
      <left style="thin">
        <color theme="6"/>
      </left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/>
      <top/>
      <bottom style="medium">
        <color theme="6"/>
      </bottom>
      <diagonal/>
    </border>
    <border>
      <left style="medium">
        <color theme="6" tint="-0.499984740745262"/>
      </left>
      <right style="thin">
        <color theme="6"/>
      </right>
      <top style="medium">
        <color theme="6"/>
      </top>
      <bottom/>
      <diagonal/>
    </border>
    <border>
      <left style="medium">
        <color theme="6" tint="-0.499984740745262"/>
      </left>
      <right style="thin">
        <color theme="6"/>
      </right>
      <top/>
      <bottom/>
      <diagonal/>
    </border>
    <border>
      <left style="medium">
        <color theme="6" tint="-0.499984740745262"/>
      </left>
      <right style="thin">
        <color theme="6"/>
      </right>
      <top/>
      <bottom style="medium">
        <color theme="6"/>
      </bottom>
      <diagonal/>
    </border>
    <border>
      <left/>
      <right style="thin">
        <color theme="6"/>
      </right>
      <top/>
      <bottom style="medium">
        <color theme="6" tint="-0.499984740745262"/>
      </bottom>
      <diagonal/>
    </border>
    <border>
      <left style="thin">
        <color theme="6"/>
      </left>
      <right style="thin">
        <color theme="6"/>
      </right>
      <top/>
      <bottom style="medium">
        <color theme="6" tint="-0.499984740745262"/>
      </bottom>
      <diagonal/>
    </border>
    <border>
      <left/>
      <right style="thin">
        <color theme="7" tint="0.39997558519241921"/>
      </right>
      <top/>
      <bottom style="thin">
        <color theme="7" tint="0.39997558519241921"/>
      </bottom>
      <diagonal/>
    </border>
    <border>
      <left/>
      <right/>
      <top/>
      <bottom style="thin">
        <color theme="7" tint="0.39997558519241921"/>
      </bottom>
      <diagonal/>
    </border>
    <border>
      <left/>
      <right style="thin">
        <color theme="7"/>
      </right>
      <top/>
      <bottom style="thin">
        <color theme="7" tint="0.39997558519241921"/>
      </bottom>
      <diagonal/>
    </border>
    <border>
      <left style="thin">
        <color theme="7" tint="0.39997558519241921"/>
      </left>
      <right style="thin">
        <color theme="7" tint="0.39997558519241921"/>
      </right>
      <top/>
      <bottom/>
      <diagonal/>
    </border>
    <border>
      <left style="thin">
        <color theme="7" tint="0.39997558519241921"/>
      </left>
      <right/>
      <top style="thin">
        <color theme="7" tint="0.39997558519241921"/>
      </top>
      <bottom/>
      <diagonal/>
    </border>
    <border>
      <left/>
      <right/>
      <top style="thin">
        <color theme="7" tint="0.39997558519241921"/>
      </top>
      <bottom/>
      <diagonal/>
    </border>
    <border>
      <left/>
      <right style="thin">
        <color theme="7" tint="0.39997558519241921"/>
      </right>
      <top style="thin">
        <color theme="7" tint="0.39997558519241921"/>
      </top>
      <bottom/>
      <diagonal/>
    </border>
    <border>
      <left style="medium">
        <color theme="6" tint="-0.249977111117893"/>
      </left>
      <right/>
      <top style="medium">
        <color theme="6" tint="-0.249977111117893"/>
      </top>
      <bottom/>
      <diagonal/>
    </border>
    <border>
      <left/>
      <right/>
      <top style="medium">
        <color theme="6" tint="-0.249977111117893"/>
      </top>
      <bottom/>
      <diagonal/>
    </border>
    <border>
      <left style="medium">
        <color theme="6" tint="-0.249977111117893"/>
      </left>
      <right/>
      <top/>
      <bottom/>
      <diagonal/>
    </border>
    <border>
      <left/>
      <right style="medium">
        <color theme="6" tint="-0.249977111117893"/>
      </right>
      <top/>
      <bottom/>
      <diagonal/>
    </border>
    <border>
      <left style="medium">
        <color theme="6" tint="-0.249977111117893"/>
      </left>
      <right/>
      <top/>
      <bottom style="medium">
        <color theme="6" tint="-0.249977111117893"/>
      </bottom>
      <diagonal/>
    </border>
    <border>
      <left/>
      <right/>
      <top/>
      <bottom style="medium">
        <color theme="6" tint="-0.249977111117893"/>
      </bottom>
      <diagonal/>
    </border>
    <border>
      <left/>
      <right style="medium">
        <color theme="6" tint="-0.249977111117893"/>
      </right>
      <top/>
      <bottom style="medium">
        <color theme="6" tint="-0.249977111117893"/>
      </bottom>
      <diagonal/>
    </border>
    <border>
      <left/>
      <right style="medium">
        <color theme="6" tint="-0.249977111117893"/>
      </right>
      <top style="medium">
        <color theme="6" tint="-0.249977111117893"/>
      </top>
      <bottom/>
      <diagonal/>
    </border>
    <border>
      <left/>
      <right style="thin">
        <color theme="6"/>
      </right>
      <top/>
      <bottom style="thin">
        <color theme="6" tint="-0.249977111117893"/>
      </bottom>
      <diagonal/>
    </border>
    <border>
      <left style="thin">
        <color theme="6"/>
      </left>
      <right/>
      <top/>
      <bottom style="thin">
        <color theme="6" tint="-0.249977111117893"/>
      </bottom>
      <diagonal/>
    </border>
    <border>
      <left/>
      <right/>
      <top style="medium">
        <color theme="6" tint="-0.249977111117893"/>
      </top>
      <bottom style="thin">
        <color theme="6" tint="-0.249977111117893"/>
      </bottom>
      <diagonal/>
    </border>
    <border>
      <left style="thin">
        <color theme="6"/>
      </left>
      <right style="thin">
        <color theme="6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6"/>
      </left>
      <right/>
      <top/>
      <bottom style="medium">
        <color theme="6"/>
      </bottom>
      <diagonal/>
    </border>
    <border>
      <left/>
      <right style="thin">
        <color theme="6"/>
      </right>
      <top/>
      <bottom style="medium">
        <color theme="6"/>
      </bottom>
      <diagonal/>
    </border>
    <border>
      <left/>
      <right style="thin">
        <color theme="5" tint="-0.249977111117893"/>
      </right>
      <top style="medium">
        <color theme="5"/>
      </top>
      <bottom/>
      <diagonal/>
    </border>
    <border>
      <left style="thin">
        <color theme="5" tint="-0.249977111117893"/>
      </left>
      <right/>
      <top style="medium">
        <color theme="5"/>
      </top>
      <bottom/>
      <diagonal/>
    </border>
    <border>
      <left style="thin">
        <color theme="5" tint="-0.249977111117893"/>
      </left>
      <right/>
      <top/>
      <bottom style="medium">
        <color theme="5" tint="-0.249977111117893"/>
      </bottom>
      <diagonal/>
    </border>
    <border>
      <left/>
      <right style="thin">
        <color theme="5" tint="-0.249977111117893"/>
      </right>
      <top/>
      <bottom style="medium">
        <color theme="5" tint="-0.249977111117893"/>
      </bottom>
      <diagonal/>
    </border>
    <border>
      <left style="thin">
        <color theme="5"/>
      </left>
      <right/>
      <top/>
      <bottom style="medium">
        <color theme="5" tint="-0.249977111117893"/>
      </bottom>
      <diagonal/>
    </border>
    <border>
      <left/>
      <right/>
      <top/>
      <bottom style="medium">
        <color theme="5" tint="-0.249977111117893"/>
      </bottom>
      <diagonal/>
    </border>
    <border>
      <left/>
      <right style="thin">
        <color theme="5"/>
      </right>
      <top/>
      <bottom style="medium">
        <color theme="5" tint="-0.249977111117893"/>
      </bottom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theme="4" tint="-0.249977111117893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thin">
        <color theme="4" tint="-0.249977111117893"/>
      </right>
      <top/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 tint="-0.249977111117893"/>
      </bottom>
      <diagonal/>
    </border>
    <border>
      <left style="thin">
        <color theme="4"/>
      </left>
      <right/>
      <top style="thin">
        <color theme="4"/>
      </top>
      <bottom style="medium">
        <color theme="4" tint="-0.249977111117893"/>
      </bottom>
      <diagonal/>
    </border>
    <border>
      <left/>
      <right style="thin">
        <color theme="4"/>
      </right>
      <top style="thin">
        <color theme="4"/>
      </top>
      <bottom style="medium">
        <color theme="4" tint="-0.249977111117893"/>
      </bottom>
      <diagonal/>
    </border>
    <border>
      <left/>
      <right style="thin">
        <color theme="4"/>
      </right>
      <top/>
      <bottom style="medium">
        <color theme="4" tint="-0.249977111117893"/>
      </bottom>
      <diagonal/>
    </border>
    <border>
      <left style="thin">
        <color theme="4"/>
      </left>
      <right/>
      <top/>
      <bottom style="medium">
        <color theme="4" tint="-0.249977111117893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4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 style="medium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 style="thin">
        <color theme="4"/>
      </left>
      <right style="medium">
        <color theme="4" tint="-0.249977111117893"/>
      </right>
      <top style="thin">
        <color theme="4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thin">
        <color theme="4"/>
      </top>
      <bottom style="thin">
        <color theme="4"/>
      </bottom>
      <diagonal/>
    </border>
    <border>
      <left style="medium">
        <color theme="4" tint="-0.249977111117893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thin">
        <color theme="4"/>
      </top>
      <bottom/>
      <diagonal/>
    </border>
    <border>
      <left style="thin">
        <color theme="4"/>
      </left>
      <right style="medium">
        <color theme="4" tint="-0.249977111117893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 tint="-0.249977111117893"/>
      </right>
      <top/>
      <bottom style="thin">
        <color theme="4"/>
      </bottom>
      <diagonal/>
    </border>
    <border>
      <left style="medium">
        <color theme="4" tint="-0.249977111117893"/>
      </left>
      <right style="thin">
        <color theme="4"/>
      </right>
      <top style="thin">
        <color theme="4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4"/>
      </right>
      <top style="thin">
        <color theme="4"/>
      </top>
      <bottom/>
      <diagonal/>
    </border>
    <border>
      <left style="medium">
        <color theme="4" tint="-0.249977111117893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thin">
        <color theme="5" tint="-0.249977111117893"/>
      </top>
      <bottom style="medium">
        <color theme="5"/>
      </bottom>
      <diagonal/>
    </border>
    <border>
      <left style="thin">
        <color theme="5"/>
      </left>
      <right style="thin">
        <color theme="5" tint="-0.249977111117893"/>
      </right>
      <top/>
      <bottom/>
      <diagonal/>
    </border>
    <border>
      <left style="thin">
        <color theme="5"/>
      </left>
      <right style="thin">
        <color theme="5" tint="-0.249977111117893"/>
      </right>
      <top/>
      <bottom style="medium">
        <color theme="5"/>
      </bottom>
      <diagonal/>
    </border>
    <border>
      <left style="thin">
        <color theme="5"/>
      </left>
      <right style="thin">
        <color theme="5" tint="-0.249977111117893"/>
      </right>
      <top style="medium">
        <color theme="5"/>
      </top>
      <bottom/>
      <diagonal/>
    </border>
    <border>
      <left style="thin">
        <color theme="5"/>
      </left>
      <right style="thin">
        <color theme="5"/>
      </right>
      <top/>
      <bottom/>
      <diagonal/>
    </border>
    <border>
      <left style="thin">
        <color theme="5"/>
      </left>
      <right/>
      <top/>
      <bottom style="thin">
        <color theme="5"/>
      </bottom>
      <diagonal/>
    </border>
    <border>
      <left/>
      <right/>
      <top/>
      <bottom style="thin">
        <color theme="5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5"/>
      </bottom>
      <diagonal/>
    </border>
    <border>
      <left/>
      <right style="thin">
        <color theme="5"/>
      </right>
      <top/>
      <bottom style="thin">
        <color theme="5"/>
      </bottom>
      <diagonal/>
    </border>
    <border>
      <left style="thin">
        <color theme="7" tint="0.59999389629810485"/>
      </left>
      <right/>
      <top style="thin">
        <color theme="7" tint="0.59999389629810485"/>
      </top>
      <bottom/>
      <diagonal/>
    </border>
    <border>
      <left/>
      <right/>
      <top style="thin">
        <color theme="7" tint="0.59999389629810485"/>
      </top>
      <bottom/>
      <diagonal/>
    </border>
    <border>
      <left/>
      <right/>
      <top style="thin">
        <color theme="7" tint="0.59999389629810485"/>
      </top>
      <bottom style="thin">
        <color theme="7" tint="0.39997558519241921"/>
      </bottom>
      <diagonal/>
    </border>
    <border>
      <left/>
      <right style="thin">
        <color theme="7" tint="0.59999389629810485"/>
      </right>
      <top style="thin">
        <color theme="7" tint="0.59999389629810485"/>
      </top>
      <bottom/>
      <diagonal/>
    </border>
    <border>
      <left style="thin">
        <color theme="7" tint="0.59999389629810485"/>
      </left>
      <right/>
      <top/>
      <bottom/>
      <diagonal/>
    </border>
    <border>
      <left/>
      <right style="thin">
        <color theme="7" tint="0.59999389629810485"/>
      </right>
      <top/>
      <bottom/>
      <diagonal/>
    </border>
    <border>
      <left style="thin">
        <color theme="7" tint="0.59999389629810485"/>
      </left>
      <right/>
      <top/>
      <bottom style="thin">
        <color theme="7" tint="0.59999389629810485"/>
      </bottom>
      <diagonal/>
    </border>
    <border>
      <left/>
      <right/>
      <top/>
      <bottom style="thin">
        <color theme="7" tint="0.59999389629810485"/>
      </bottom>
      <diagonal/>
    </border>
    <border>
      <left/>
      <right style="thin">
        <color theme="7" tint="0.59999389629810485"/>
      </right>
      <top/>
      <bottom style="thin">
        <color theme="7" tint="0.59999389629810485"/>
      </bottom>
      <diagonal/>
    </border>
    <border>
      <left style="thin">
        <color theme="6"/>
      </left>
      <right style="thin">
        <color theme="6"/>
      </right>
      <top style="thin">
        <color theme="6" tint="-0.249977111117893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90">
    <xf numFmtId="0" fontId="0" fillId="0" borderId="0" xfId="0"/>
    <xf numFmtId="0" fontId="3" fillId="0" borderId="0" xfId="0" applyFont="1" applyAlignment="1">
      <alignment vertical="center"/>
    </xf>
    <xf numFmtId="0" fontId="5" fillId="6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3" fillId="9" borderId="4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68" fontId="17" fillId="0" borderId="2" xfId="4" applyNumberFormat="1" applyFont="1" applyFill="1" applyBorder="1" applyAlignment="1">
      <alignment vertical="center"/>
    </xf>
    <xf numFmtId="167" fontId="17" fillId="0" borderId="2" xfId="4" applyNumberFormat="1" applyFont="1" applyFill="1" applyBorder="1" applyAlignment="1">
      <alignment horizontal="center" vertical="center"/>
    </xf>
    <xf numFmtId="167" fontId="14" fillId="0" borderId="2" xfId="4" applyNumberFormat="1" applyFont="1" applyFill="1" applyBorder="1" applyAlignment="1">
      <alignment vertical="center"/>
    </xf>
    <xf numFmtId="166" fontId="5" fillId="6" borderId="2" xfId="0" applyNumberFormat="1" applyFont="1" applyFill="1" applyBorder="1" applyAlignment="1">
      <alignment vertical="center"/>
    </xf>
    <xf numFmtId="0" fontId="14" fillId="0" borderId="2" xfId="1" applyNumberFormat="1" applyFont="1" applyFill="1" applyBorder="1" applyAlignment="1">
      <alignment horizontal="center" vertical="center"/>
    </xf>
    <xf numFmtId="166" fontId="5" fillId="0" borderId="2" xfId="1" applyNumberFormat="1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8" fontId="17" fillId="0" borderId="1" xfId="4" applyNumberFormat="1" applyFont="1" applyFill="1" applyBorder="1" applyAlignment="1">
      <alignment vertical="center"/>
    </xf>
    <xf numFmtId="167" fontId="17" fillId="0" borderId="1" xfId="4" applyNumberFormat="1" applyFont="1" applyFill="1" applyBorder="1" applyAlignment="1">
      <alignment horizontal="center" vertical="center"/>
    </xf>
    <xf numFmtId="167" fontId="14" fillId="0" borderId="1" xfId="4" applyNumberFormat="1" applyFont="1" applyFill="1" applyBorder="1" applyAlignment="1">
      <alignment vertical="center"/>
    </xf>
    <xf numFmtId="166" fontId="5" fillId="6" borderId="1" xfId="0" applyNumberFormat="1" applyFont="1" applyFill="1" applyBorder="1" applyAlignment="1">
      <alignment vertical="center"/>
    </xf>
    <xf numFmtId="0" fontId="14" fillId="0" borderId="1" xfId="1" applyNumberFormat="1" applyFont="1" applyFill="1" applyBorder="1" applyAlignment="1">
      <alignment horizontal="center" vertical="center"/>
    </xf>
    <xf numFmtId="166" fontId="5" fillId="0" borderId="1" xfId="1" applyNumberFormat="1" applyFont="1" applyFill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8" fontId="17" fillId="0" borderId="4" xfId="4" applyNumberFormat="1" applyFont="1" applyFill="1" applyBorder="1" applyAlignment="1">
      <alignment vertical="center"/>
    </xf>
    <xf numFmtId="167" fontId="17" fillId="0" borderId="4" xfId="4" applyNumberFormat="1" applyFont="1" applyFill="1" applyBorder="1" applyAlignment="1">
      <alignment horizontal="center" vertical="center"/>
    </xf>
    <xf numFmtId="167" fontId="14" fillId="0" borderId="4" xfId="4" applyNumberFormat="1" applyFont="1" applyFill="1" applyBorder="1" applyAlignment="1">
      <alignment vertical="center"/>
    </xf>
    <xf numFmtId="166" fontId="5" fillId="6" borderId="4" xfId="0" applyNumberFormat="1" applyFont="1" applyFill="1" applyBorder="1" applyAlignment="1">
      <alignment vertical="center"/>
    </xf>
    <xf numFmtId="0" fontId="14" fillId="0" borderId="4" xfId="1" applyNumberFormat="1" applyFont="1" applyFill="1" applyBorder="1" applyAlignment="1">
      <alignment horizontal="center" vertical="center"/>
    </xf>
    <xf numFmtId="166" fontId="5" fillId="0" borderId="4" xfId="1" applyNumberFormat="1" applyFont="1" applyFill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68" fontId="17" fillId="0" borderId="6" xfId="4" applyNumberFormat="1" applyFont="1" applyFill="1" applyBorder="1" applyAlignment="1">
      <alignment vertical="center"/>
    </xf>
    <xf numFmtId="167" fontId="17" fillId="0" borderId="6" xfId="4" applyNumberFormat="1" applyFont="1" applyFill="1" applyBorder="1" applyAlignment="1">
      <alignment horizontal="center" vertical="center"/>
    </xf>
    <xf numFmtId="166" fontId="14" fillId="2" borderId="6" xfId="1" applyNumberFormat="1" applyFont="1" applyFill="1" applyBorder="1" applyAlignment="1">
      <alignment vertical="center"/>
    </xf>
    <xf numFmtId="0" fontId="14" fillId="2" borderId="4" xfId="1" applyNumberFormat="1" applyFont="1" applyFill="1" applyBorder="1" applyAlignment="1">
      <alignment horizontal="center" vertical="center"/>
    </xf>
    <xf numFmtId="164" fontId="5" fillId="6" borderId="1" xfId="1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vertical="center"/>
    </xf>
    <xf numFmtId="166" fontId="14" fillId="2" borderId="5" xfId="1" applyNumberFormat="1" applyFont="1" applyFill="1" applyBorder="1" applyAlignment="1">
      <alignment vertical="center"/>
    </xf>
    <xf numFmtId="166" fontId="17" fillId="2" borderId="1" xfId="1" applyNumberFormat="1" applyFont="1" applyFill="1" applyBorder="1" applyAlignment="1">
      <alignment vertical="center"/>
    </xf>
    <xf numFmtId="167" fontId="5" fillId="6" borderId="2" xfId="0" applyNumberFormat="1" applyFont="1" applyFill="1" applyBorder="1" applyAlignment="1">
      <alignment vertical="center"/>
    </xf>
    <xf numFmtId="167" fontId="5" fillId="6" borderId="1" xfId="0" applyNumberFormat="1" applyFont="1" applyFill="1" applyBorder="1" applyAlignment="1">
      <alignment vertical="center"/>
    </xf>
    <xf numFmtId="167" fontId="5" fillId="6" borderId="4" xfId="0" applyNumberFormat="1" applyFont="1" applyFill="1" applyBorder="1" applyAlignment="1">
      <alignment vertical="center"/>
    </xf>
    <xf numFmtId="166" fontId="14" fillId="0" borderId="2" xfId="1" applyNumberFormat="1" applyFont="1" applyFill="1" applyBorder="1" applyAlignment="1">
      <alignment vertical="center"/>
    </xf>
    <xf numFmtId="166" fontId="14" fillId="0" borderId="1" xfId="1" applyNumberFormat="1" applyFont="1" applyFill="1" applyBorder="1" applyAlignment="1">
      <alignment vertical="center"/>
    </xf>
    <xf numFmtId="166" fontId="14" fillId="0" borderId="4" xfId="1" applyNumberFormat="1" applyFont="1" applyFill="1" applyBorder="1" applyAlignment="1">
      <alignment vertical="center"/>
    </xf>
    <xf numFmtId="166" fontId="14" fillId="0" borderId="6" xfId="1" applyNumberFormat="1" applyFont="1" applyFill="1" applyBorder="1" applyAlignment="1">
      <alignment vertical="center"/>
    </xf>
    <xf numFmtId="166" fontId="5" fillId="6" borderId="6" xfId="0" applyNumberFormat="1" applyFont="1" applyFill="1" applyBorder="1" applyAlignment="1">
      <alignment vertical="center"/>
    </xf>
    <xf numFmtId="0" fontId="22" fillId="5" borderId="12" xfId="0" applyFont="1" applyFill="1" applyBorder="1" applyAlignment="1">
      <alignment vertical="center" wrapText="1"/>
    </xf>
    <xf numFmtId="0" fontId="21" fillId="0" borderId="0" xfId="0" applyFont="1" applyAlignment="1">
      <alignment vertical="center"/>
    </xf>
    <xf numFmtId="0" fontId="24" fillId="4" borderId="31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14" fillId="4" borderId="30" xfId="0" applyFont="1" applyFill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horizontal="center" vertical="center"/>
    </xf>
    <xf numFmtId="0" fontId="26" fillId="2" borderId="15" xfId="0" applyFont="1" applyFill="1" applyBorder="1" applyAlignment="1">
      <alignment horizontal="center" vertical="center"/>
    </xf>
    <xf numFmtId="166" fontId="29" fillId="2" borderId="15" xfId="1" applyNumberFormat="1" applyFont="1" applyFill="1" applyBorder="1" applyAlignment="1">
      <alignment vertical="center"/>
    </xf>
    <xf numFmtId="167" fontId="29" fillId="0" borderId="22" xfId="4" applyNumberFormat="1" applyFont="1" applyBorder="1" applyAlignment="1">
      <alignment vertical="center"/>
    </xf>
    <xf numFmtId="166" fontId="5" fillId="0" borderId="22" xfId="1" applyNumberFormat="1" applyFont="1" applyBorder="1" applyAlignment="1">
      <alignment vertical="center"/>
    </xf>
    <xf numFmtId="0" fontId="24" fillId="2" borderId="11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/>
    </xf>
    <xf numFmtId="0" fontId="26" fillId="2" borderId="11" xfId="0" applyFont="1" applyFill="1" applyBorder="1" applyAlignment="1">
      <alignment horizontal="center" vertical="center"/>
    </xf>
    <xf numFmtId="166" fontId="29" fillId="2" borderId="11" xfId="1" applyNumberFormat="1" applyFont="1" applyFill="1" applyBorder="1" applyAlignment="1">
      <alignment vertical="center"/>
    </xf>
    <xf numFmtId="167" fontId="29" fillId="0" borderId="21" xfId="4" applyNumberFormat="1" applyFont="1" applyBorder="1" applyAlignment="1">
      <alignment vertical="center"/>
    </xf>
    <xf numFmtId="166" fontId="5" fillId="0" borderId="21" xfId="1" applyNumberFormat="1" applyFont="1" applyBorder="1" applyAlignment="1">
      <alignment vertical="center"/>
    </xf>
    <xf numFmtId="0" fontId="24" fillId="2" borderId="31" xfId="0" applyFont="1" applyFill="1" applyBorder="1" applyAlignment="1">
      <alignment horizontal="center" vertical="center"/>
    </xf>
    <xf numFmtId="0" fontId="25" fillId="2" borderId="31" xfId="0" applyFont="1" applyFill="1" applyBorder="1" applyAlignment="1">
      <alignment horizontal="center" vertical="center"/>
    </xf>
    <xf numFmtId="0" fontId="26" fillId="2" borderId="31" xfId="0" applyFont="1" applyFill="1" applyBorder="1" applyAlignment="1">
      <alignment horizontal="center" vertical="center"/>
    </xf>
    <xf numFmtId="166" fontId="29" fillId="2" borderId="31" xfId="1" applyNumberFormat="1" applyFont="1" applyFill="1" applyBorder="1" applyAlignment="1">
      <alignment vertical="center"/>
    </xf>
    <xf numFmtId="167" fontId="29" fillId="0" borderId="30" xfId="4" applyNumberFormat="1" applyFont="1" applyBorder="1" applyAlignment="1">
      <alignment vertical="center"/>
    </xf>
    <xf numFmtId="166" fontId="5" fillId="0" borderId="30" xfId="1" applyNumberFormat="1" applyFont="1" applyBorder="1" applyAlignment="1">
      <alignment vertical="center"/>
    </xf>
    <xf numFmtId="0" fontId="24" fillId="2" borderId="13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horizontal="center" vertical="center"/>
    </xf>
    <xf numFmtId="166" fontId="29" fillId="2" borderId="13" xfId="1" applyNumberFormat="1" applyFont="1" applyFill="1" applyBorder="1" applyAlignment="1">
      <alignment vertical="center"/>
    </xf>
    <xf numFmtId="0" fontId="24" fillId="2" borderId="38" xfId="0" applyFont="1" applyFill="1" applyBorder="1" applyAlignment="1">
      <alignment horizontal="center" vertical="center"/>
    </xf>
    <xf numFmtId="0" fontId="25" fillId="2" borderId="38" xfId="0" applyFont="1" applyFill="1" applyBorder="1" applyAlignment="1">
      <alignment horizontal="center" vertical="center"/>
    </xf>
    <xf numFmtId="0" fontId="26" fillId="2" borderId="38" xfId="0" applyFont="1" applyFill="1" applyBorder="1" applyAlignment="1">
      <alignment horizontal="center" vertical="center"/>
    </xf>
    <xf numFmtId="167" fontId="30" fillId="0" borderId="22" xfId="4" applyNumberFormat="1" applyFont="1" applyBorder="1" applyAlignment="1">
      <alignment vertical="center"/>
    </xf>
    <xf numFmtId="166" fontId="14" fillId="0" borderId="22" xfId="1" applyNumberFormat="1" applyFont="1" applyBorder="1" applyAlignment="1">
      <alignment vertical="center"/>
    </xf>
    <xf numFmtId="0" fontId="30" fillId="0" borderId="22" xfId="0" applyFont="1" applyBorder="1" applyAlignment="1">
      <alignment horizontal="center" vertical="center"/>
    </xf>
    <xf numFmtId="0" fontId="30" fillId="4" borderId="21" xfId="0" applyFont="1" applyFill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166" fontId="14" fillId="0" borderId="30" xfId="1" applyNumberFormat="1" applyFont="1" applyBorder="1" applyAlignment="1">
      <alignment vertical="center"/>
    </xf>
    <xf numFmtId="164" fontId="26" fillId="0" borderId="53" xfId="1" applyFont="1" applyFill="1" applyBorder="1" applyAlignment="1">
      <alignment horizontal="center" vertical="center"/>
    </xf>
    <xf numFmtId="166" fontId="26" fillId="2" borderId="53" xfId="1" applyNumberFormat="1" applyFont="1" applyFill="1" applyBorder="1" applyAlignment="1">
      <alignment vertical="center"/>
    </xf>
    <xf numFmtId="166" fontId="17" fillId="2" borderId="54" xfId="1" applyNumberFormat="1" applyFont="1" applyFill="1" applyBorder="1" applyAlignment="1">
      <alignment vertical="center"/>
    </xf>
    <xf numFmtId="166" fontId="26" fillId="0" borderId="53" xfId="1" applyNumberFormat="1" applyFont="1" applyBorder="1" applyAlignment="1">
      <alignment vertical="center"/>
    </xf>
    <xf numFmtId="0" fontId="26" fillId="0" borderId="53" xfId="0" applyFont="1" applyBorder="1" applyAlignment="1">
      <alignment horizontal="center" vertical="center"/>
    </xf>
    <xf numFmtId="0" fontId="25" fillId="4" borderId="42" xfId="0" applyFont="1" applyFill="1" applyBorder="1" applyAlignment="1">
      <alignment horizontal="center" textRotation="90"/>
    </xf>
    <xf numFmtId="0" fontId="22" fillId="3" borderId="23" xfId="0" applyFont="1" applyFill="1" applyBorder="1" applyAlignment="1">
      <alignment vertical="center" wrapText="1"/>
    </xf>
    <xf numFmtId="166" fontId="29" fillId="0" borderId="24" xfId="1" applyNumberFormat="1" applyFont="1" applyFill="1" applyBorder="1" applyAlignment="1">
      <alignment vertical="center"/>
    </xf>
    <xf numFmtId="166" fontId="5" fillId="3" borderId="24" xfId="0" applyNumberFormat="1" applyFont="1" applyFill="1" applyBorder="1" applyAlignment="1">
      <alignment vertical="center"/>
    </xf>
    <xf numFmtId="0" fontId="14" fillId="0" borderId="24" xfId="1" applyNumberFormat="1" applyFont="1" applyFill="1" applyBorder="1" applyAlignment="1">
      <alignment horizontal="center" vertical="center"/>
    </xf>
    <xf numFmtId="164" fontId="5" fillId="0" borderId="24" xfId="1" applyFont="1" applyFill="1" applyBorder="1" applyAlignment="1">
      <alignment vertical="center"/>
    </xf>
    <xf numFmtId="0" fontId="33" fillId="2" borderId="28" xfId="5" applyFont="1" applyFill="1" applyBorder="1" applyAlignment="1">
      <alignment horizontal="right" vertical="center"/>
    </xf>
    <xf numFmtId="0" fontId="39" fillId="2" borderId="27" xfId="5" applyFont="1" applyFill="1" applyBorder="1" applyAlignment="1">
      <alignment horizontal="center" vertical="center"/>
    </xf>
    <xf numFmtId="0" fontId="26" fillId="2" borderId="23" xfId="5" applyFont="1" applyFill="1" applyBorder="1" applyAlignment="1">
      <alignment horizontal="center" vertical="center"/>
    </xf>
    <xf numFmtId="170" fontId="26" fillId="2" borderId="23" xfId="6" applyNumberFormat="1" applyFont="1" applyFill="1" applyBorder="1" applyAlignment="1">
      <alignment horizontal="center" vertical="center"/>
    </xf>
    <xf numFmtId="166" fontId="5" fillId="3" borderId="23" xfId="0" applyNumberFormat="1" applyFont="1" applyFill="1" applyBorder="1" applyAlignment="1">
      <alignment vertical="center"/>
    </xf>
    <xf numFmtId="166" fontId="29" fillId="0" borderId="23" xfId="1" applyNumberFormat="1" applyFont="1" applyFill="1" applyBorder="1" applyAlignment="1">
      <alignment vertical="center"/>
    </xf>
    <xf numFmtId="0" fontId="14" fillId="0" borderId="23" xfId="1" applyNumberFormat="1" applyFont="1" applyFill="1" applyBorder="1" applyAlignment="1">
      <alignment horizontal="center" vertical="center"/>
    </xf>
    <xf numFmtId="164" fontId="5" fillId="0" borderId="23" xfId="1" applyFont="1" applyFill="1" applyBorder="1" applyAlignment="1">
      <alignment vertical="center"/>
    </xf>
    <xf numFmtId="170" fontId="42" fillId="2" borderId="23" xfId="6" applyNumberFormat="1" applyFont="1" applyFill="1" applyBorder="1" applyAlignment="1">
      <alignment horizontal="center" vertical="center"/>
    </xf>
    <xf numFmtId="0" fontId="33" fillId="2" borderId="51" xfId="5" applyFont="1" applyFill="1" applyBorder="1" applyAlignment="1">
      <alignment horizontal="right" vertical="center"/>
    </xf>
    <xf numFmtId="0" fontId="39" fillId="2" borderId="49" xfId="5" applyFont="1" applyFill="1" applyBorder="1" applyAlignment="1">
      <alignment horizontal="center" vertical="center"/>
    </xf>
    <xf numFmtId="0" fontId="26" fillId="2" borderId="25" xfId="5" applyFont="1" applyFill="1" applyBorder="1" applyAlignment="1">
      <alignment horizontal="center" vertical="center"/>
    </xf>
    <xf numFmtId="166" fontId="5" fillId="3" borderId="25" xfId="0" applyNumberFormat="1" applyFont="1" applyFill="1" applyBorder="1" applyAlignment="1">
      <alignment vertical="center"/>
    </xf>
    <xf numFmtId="166" fontId="29" fillId="0" borderId="25" xfId="1" applyNumberFormat="1" applyFont="1" applyFill="1" applyBorder="1" applyAlignment="1">
      <alignment vertical="center"/>
    </xf>
    <xf numFmtId="0" fontId="14" fillId="0" borderId="25" xfId="1" applyNumberFormat="1" applyFont="1" applyFill="1" applyBorder="1" applyAlignment="1">
      <alignment horizontal="center" vertical="center"/>
    </xf>
    <xf numFmtId="164" fontId="5" fillId="0" borderId="25" xfId="1" applyFont="1" applyFill="1" applyBorder="1" applyAlignment="1">
      <alignment vertical="center"/>
    </xf>
    <xf numFmtId="0" fontId="33" fillId="2" borderId="52" xfId="5" applyFont="1" applyFill="1" applyBorder="1" applyAlignment="1">
      <alignment horizontal="right" vertical="center"/>
    </xf>
    <xf numFmtId="0" fontId="39" fillId="2" borderId="50" xfId="5" applyFont="1" applyFill="1" applyBorder="1" applyAlignment="1">
      <alignment horizontal="center" vertical="center"/>
    </xf>
    <xf numFmtId="0" fontId="26" fillId="2" borderId="24" xfId="5" applyFont="1" applyFill="1" applyBorder="1" applyAlignment="1">
      <alignment horizontal="center" vertical="center"/>
    </xf>
    <xf numFmtId="170" fontId="26" fillId="2" borderId="24" xfId="6" applyNumberFormat="1" applyFont="1" applyFill="1" applyBorder="1" applyAlignment="1">
      <alignment horizontal="center" vertical="center"/>
    </xf>
    <xf numFmtId="170" fontId="42" fillId="2" borderId="25" xfId="6" applyNumberFormat="1" applyFont="1" applyFill="1" applyBorder="1" applyAlignment="1">
      <alignment horizontal="center" vertical="center"/>
    </xf>
    <xf numFmtId="0" fontId="43" fillId="0" borderId="24" xfId="1" applyNumberFormat="1" applyFont="1" applyFill="1" applyBorder="1" applyAlignment="1">
      <alignment horizontal="center" vertical="center"/>
    </xf>
    <xf numFmtId="0" fontId="43" fillId="0" borderId="17" xfId="1" applyNumberFormat="1" applyFont="1" applyFill="1" applyBorder="1" applyAlignment="1">
      <alignment horizontal="center" vertical="center"/>
    </xf>
    <xf numFmtId="164" fontId="5" fillId="0" borderId="3" xfId="1" applyFont="1" applyFill="1" applyBorder="1" applyAlignment="1">
      <alignment vertical="center"/>
    </xf>
    <xf numFmtId="0" fontId="26" fillId="0" borderId="55" xfId="1" applyNumberFormat="1" applyFont="1" applyFill="1" applyBorder="1" applyAlignment="1">
      <alignment horizontal="center" vertical="center"/>
    </xf>
    <xf numFmtId="164" fontId="26" fillId="0" borderId="55" xfId="1" applyFont="1" applyFill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47" fillId="6" borderId="0" xfId="0" applyFont="1" applyFill="1" applyAlignment="1">
      <alignment vertical="center"/>
    </xf>
    <xf numFmtId="0" fontId="47" fillId="6" borderId="17" xfId="0" applyFont="1" applyFill="1" applyBorder="1" applyAlignment="1">
      <alignment vertical="center"/>
    </xf>
    <xf numFmtId="0" fontId="47" fillId="0" borderId="0" xfId="0" applyFont="1" applyAlignment="1">
      <alignment vertical="center"/>
    </xf>
    <xf numFmtId="167" fontId="51" fillId="2" borderId="2" xfId="4" applyNumberFormat="1" applyFont="1" applyFill="1" applyBorder="1" applyAlignment="1">
      <alignment horizontal="center" vertical="center"/>
    </xf>
    <xf numFmtId="164" fontId="47" fillId="2" borderId="2" xfId="1" applyFont="1" applyFill="1" applyBorder="1" applyAlignment="1">
      <alignment vertical="center"/>
    </xf>
    <xf numFmtId="164" fontId="51" fillId="2" borderId="2" xfId="1" applyFont="1" applyFill="1" applyBorder="1" applyAlignment="1">
      <alignment vertical="center"/>
    </xf>
    <xf numFmtId="164" fontId="49" fillId="2" borderId="2" xfId="1" applyFont="1" applyFill="1" applyBorder="1" applyAlignment="1">
      <alignment horizontal="center" vertical="center"/>
    </xf>
    <xf numFmtId="164" fontId="49" fillId="2" borderId="2" xfId="1" applyFont="1" applyFill="1" applyBorder="1" applyAlignment="1">
      <alignment vertical="center"/>
    </xf>
    <xf numFmtId="164" fontId="56" fillId="0" borderId="19" xfId="1" applyFont="1" applyFill="1" applyBorder="1" applyAlignment="1">
      <alignment horizontal="center" vertical="center"/>
    </xf>
    <xf numFmtId="164" fontId="56" fillId="0" borderId="19" xfId="1" applyFont="1" applyFill="1" applyBorder="1" applyAlignment="1">
      <alignment vertical="center"/>
    </xf>
    <xf numFmtId="164" fontId="57" fillId="0" borderId="19" xfId="1" applyFont="1" applyFill="1" applyBorder="1" applyAlignment="1">
      <alignment horizontal="center" vertical="center"/>
    </xf>
    <xf numFmtId="164" fontId="57" fillId="0" borderId="19" xfId="1" applyFont="1" applyFill="1" applyBorder="1" applyAlignment="1">
      <alignment vertical="center"/>
    </xf>
    <xf numFmtId="0" fontId="22" fillId="11" borderId="45" xfId="0" applyFont="1" applyFill="1" applyBorder="1" applyAlignment="1">
      <alignment horizontal="center" vertical="center" wrapText="1"/>
    </xf>
    <xf numFmtId="9" fontId="59" fillId="2" borderId="20" xfId="0" applyNumberFormat="1" applyFont="1" applyFill="1" applyBorder="1" applyAlignment="1">
      <alignment horizontal="center" vertical="center"/>
    </xf>
    <xf numFmtId="166" fontId="29" fillId="2" borderId="20" xfId="1" applyNumberFormat="1" applyFont="1" applyFill="1" applyBorder="1" applyAlignment="1">
      <alignment vertical="center"/>
    </xf>
    <xf numFmtId="0" fontId="62" fillId="2" borderId="19" xfId="0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center" vertical="center"/>
    </xf>
    <xf numFmtId="170" fontId="42" fillId="2" borderId="19" xfId="4" applyNumberFormat="1" applyFont="1" applyFill="1" applyBorder="1" applyAlignment="1">
      <alignment horizontal="center" vertical="center"/>
    </xf>
    <xf numFmtId="166" fontId="29" fillId="2" borderId="19" xfId="1" applyNumberFormat="1" applyFont="1" applyFill="1" applyBorder="1" applyAlignment="1">
      <alignment vertical="center"/>
    </xf>
    <xf numFmtId="166" fontId="5" fillId="0" borderId="19" xfId="0" applyNumberFormat="1" applyFont="1" applyBorder="1" applyAlignment="1">
      <alignment vertical="center"/>
    </xf>
    <xf numFmtId="167" fontId="29" fillId="0" borderId="19" xfId="4" applyNumberFormat="1" applyFont="1" applyFill="1" applyBorder="1" applyAlignment="1">
      <alignment vertical="center"/>
    </xf>
    <xf numFmtId="170" fontId="26" fillId="2" borderId="19" xfId="4" applyNumberFormat="1" applyFont="1" applyFill="1" applyBorder="1" applyAlignment="1">
      <alignment horizontal="center" vertical="center"/>
    </xf>
    <xf numFmtId="166" fontId="14" fillId="0" borderId="19" xfId="0" applyNumberFormat="1" applyFont="1" applyBorder="1" applyAlignment="1">
      <alignment vertical="center"/>
    </xf>
    <xf numFmtId="167" fontId="62" fillId="2" borderId="19" xfId="4" applyNumberFormat="1" applyFont="1" applyFill="1" applyBorder="1" applyAlignment="1">
      <alignment horizontal="center" vertical="center"/>
    </xf>
    <xf numFmtId="167" fontId="45" fillId="11" borderId="19" xfId="4" applyNumberFormat="1" applyFont="1" applyFill="1" applyBorder="1" applyAlignment="1">
      <alignment horizontal="center" vertical="center"/>
    </xf>
    <xf numFmtId="0" fontId="63" fillId="10" borderId="61" xfId="0" applyFont="1" applyFill="1" applyBorder="1" applyAlignment="1">
      <alignment horizontal="center" vertical="center"/>
    </xf>
    <xf numFmtId="166" fontId="5" fillId="2" borderId="15" xfId="0" applyNumberFormat="1" applyFont="1" applyFill="1" applyBorder="1" applyAlignment="1">
      <alignment vertical="center"/>
    </xf>
    <xf numFmtId="166" fontId="5" fillId="2" borderId="11" xfId="0" applyNumberFormat="1" applyFont="1" applyFill="1" applyBorder="1" applyAlignment="1">
      <alignment vertical="center"/>
    </xf>
    <xf numFmtId="166" fontId="5" fillId="2" borderId="31" xfId="0" applyNumberFormat="1" applyFont="1" applyFill="1" applyBorder="1" applyAlignment="1">
      <alignment vertical="center"/>
    </xf>
    <xf numFmtId="166" fontId="24" fillId="2" borderId="15" xfId="0" applyNumberFormat="1" applyFont="1" applyFill="1" applyBorder="1" applyAlignment="1">
      <alignment vertical="center"/>
    </xf>
    <xf numFmtId="166" fontId="24" fillId="2" borderId="11" xfId="0" applyNumberFormat="1" applyFont="1" applyFill="1" applyBorder="1" applyAlignment="1">
      <alignment vertical="center"/>
    </xf>
    <xf numFmtId="166" fontId="24" fillId="2" borderId="31" xfId="0" applyNumberFormat="1" applyFont="1" applyFill="1" applyBorder="1" applyAlignment="1">
      <alignment vertical="center"/>
    </xf>
    <xf numFmtId="166" fontId="24" fillId="2" borderId="38" xfId="0" applyNumberFormat="1" applyFont="1" applyFill="1" applyBorder="1" applyAlignment="1">
      <alignment vertical="center"/>
    </xf>
    <xf numFmtId="0" fontId="29" fillId="18" borderId="24" xfId="1" applyNumberFormat="1" applyFont="1" applyFill="1" applyBorder="1" applyAlignment="1">
      <alignment horizontal="center" vertical="center"/>
    </xf>
    <xf numFmtId="0" fontId="29" fillId="18" borderId="23" xfId="1" applyNumberFormat="1" applyFont="1" applyFill="1" applyBorder="1" applyAlignment="1">
      <alignment horizontal="center" vertical="center"/>
    </xf>
    <xf numFmtId="0" fontId="29" fillId="18" borderId="26" xfId="1" applyNumberFormat="1" applyFont="1" applyFill="1" applyBorder="1" applyAlignment="1">
      <alignment horizontal="center" vertical="center"/>
    </xf>
    <xf numFmtId="0" fontId="29" fillId="18" borderId="25" xfId="1" applyNumberFormat="1" applyFont="1" applyFill="1" applyBorder="1" applyAlignment="1">
      <alignment horizontal="center" vertical="center"/>
    </xf>
    <xf numFmtId="0" fontId="29" fillId="18" borderId="25" xfId="1" applyNumberFormat="1" applyFont="1" applyFill="1" applyBorder="1" applyAlignment="1" applyProtection="1">
      <alignment horizontal="center" vertical="center"/>
    </xf>
    <xf numFmtId="0" fontId="14" fillId="18" borderId="22" xfId="0" applyFont="1" applyFill="1" applyBorder="1" applyAlignment="1">
      <alignment horizontal="center" vertical="center"/>
    </xf>
    <xf numFmtId="0" fontId="14" fillId="18" borderId="21" xfId="0" applyFont="1" applyFill="1" applyBorder="1" applyAlignment="1">
      <alignment horizontal="center" vertical="center"/>
    </xf>
    <xf numFmtId="0" fontId="14" fillId="18" borderId="30" xfId="0" applyFont="1" applyFill="1" applyBorder="1" applyAlignment="1">
      <alignment horizontal="center" vertical="center"/>
    </xf>
    <xf numFmtId="0" fontId="14" fillId="18" borderId="43" xfId="0" applyFont="1" applyFill="1" applyBorder="1" applyAlignment="1">
      <alignment horizontal="center" vertical="center"/>
    </xf>
    <xf numFmtId="0" fontId="14" fillId="18" borderId="2" xfId="1" applyNumberFormat="1" applyFont="1" applyFill="1" applyBorder="1" applyAlignment="1" applyProtection="1">
      <alignment horizontal="center" vertical="center"/>
    </xf>
    <xf numFmtId="0" fontId="14" fillId="18" borderId="2" xfId="1" applyNumberFormat="1" applyFont="1" applyFill="1" applyBorder="1" applyAlignment="1">
      <alignment horizontal="center" vertical="center"/>
    </xf>
    <xf numFmtId="0" fontId="14" fillId="18" borderId="1" xfId="1" applyNumberFormat="1" applyFont="1" applyFill="1" applyBorder="1" applyAlignment="1" applyProtection="1">
      <alignment horizontal="center" vertical="center"/>
    </xf>
    <xf numFmtId="0" fontId="14" fillId="18" borderId="1" xfId="1" applyNumberFormat="1" applyFont="1" applyFill="1" applyBorder="1" applyAlignment="1">
      <alignment horizontal="center" vertical="center"/>
    </xf>
    <xf numFmtId="0" fontId="14" fillId="18" borderId="4" xfId="1" applyNumberFormat="1" applyFont="1" applyFill="1" applyBorder="1" applyAlignment="1" applyProtection="1">
      <alignment horizontal="center" vertical="center"/>
    </xf>
    <xf numFmtId="0" fontId="14" fillId="18" borderId="4" xfId="1" applyNumberFormat="1" applyFont="1" applyFill="1" applyBorder="1" applyAlignment="1">
      <alignment horizontal="center" vertical="center"/>
    </xf>
    <xf numFmtId="0" fontId="14" fillId="2" borderId="6" xfId="1" applyNumberFormat="1" applyFont="1" applyFill="1" applyBorder="1" applyAlignment="1">
      <alignment horizontal="center" vertical="center"/>
    </xf>
    <xf numFmtId="164" fontId="14" fillId="2" borderId="5" xfId="1" applyFont="1" applyFill="1" applyBorder="1" applyAlignment="1">
      <alignment horizontal="center" vertical="center"/>
    </xf>
    <xf numFmtId="0" fontId="4" fillId="6" borderId="69" xfId="0" applyFont="1" applyFill="1" applyBorder="1" applyAlignment="1">
      <alignment vertical="center"/>
    </xf>
    <xf numFmtId="0" fontId="4" fillId="6" borderId="70" xfId="0" applyFont="1" applyFill="1" applyBorder="1" applyAlignment="1">
      <alignment vertical="center"/>
    </xf>
    <xf numFmtId="0" fontId="5" fillId="6" borderId="71" xfId="0" applyFont="1" applyFill="1" applyBorder="1" applyAlignment="1">
      <alignment vertical="center"/>
    </xf>
    <xf numFmtId="0" fontId="7" fillId="6" borderId="0" xfId="0" applyFont="1" applyFill="1" applyAlignment="1">
      <alignment vertical="center"/>
    </xf>
    <xf numFmtId="0" fontId="5" fillId="6" borderId="77" xfId="0" applyFont="1" applyFill="1" applyBorder="1" applyAlignment="1">
      <alignment vertical="center"/>
    </xf>
    <xf numFmtId="0" fontId="12" fillId="6" borderId="78" xfId="0" applyFont="1" applyFill="1" applyBorder="1" applyAlignment="1">
      <alignment vertical="center"/>
    </xf>
    <xf numFmtId="0" fontId="13" fillId="6" borderId="0" xfId="0" applyFont="1" applyFill="1" applyAlignment="1">
      <alignment vertical="center"/>
    </xf>
    <xf numFmtId="0" fontId="5" fillId="6" borderId="72" xfId="0" applyFont="1" applyFill="1" applyBorder="1" applyAlignment="1">
      <alignment vertical="center"/>
    </xf>
    <xf numFmtId="166" fontId="5" fillId="6" borderId="0" xfId="0" applyNumberFormat="1" applyFont="1" applyFill="1" applyAlignment="1">
      <alignment vertical="center"/>
    </xf>
    <xf numFmtId="0" fontId="9" fillId="6" borderId="0" xfId="0" applyFont="1" applyFill="1" applyAlignment="1">
      <alignment horizontal="right" vertical="center"/>
    </xf>
    <xf numFmtId="0" fontId="5" fillId="6" borderId="73" xfId="0" applyFont="1" applyFill="1" applyBorder="1" applyAlignment="1">
      <alignment vertical="center"/>
    </xf>
    <xf numFmtId="0" fontId="5" fillId="6" borderId="74" xfId="0" applyFont="1" applyFill="1" applyBorder="1" applyAlignment="1">
      <alignment vertical="center"/>
    </xf>
    <xf numFmtId="166" fontId="18" fillId="2" borderId="82" xfId="1" applyNumberFormat="1" applyFont="1" applyFill="1" applyBorder="1" applyAlignment="1">
      <alignment vertical="center"/>
    </xf>
    <xf numFmtId="166" fontId="18" fillId="2" borderId="83" xfId="1" applyNumberFormat="1" applyFont="1" applyFill="1" applyBorder="1" applyAlignment="1">
      <alignment vertical="center"/>
    </xf>
    <xf numFmtId="164" fontId="27" fillId="0" borderId="76" xfId="1" applyFont="1" applyFill="1" applyBorder="1" applyAlignment="1">
      <alignment horizontal="center" vertical="center"/>
    </xf>
    <xf numFmtId="166" fontId="27" fillId="2" borderId="76" xfId="1" applyNumberFormat="1" applyFont="1" applyFill="1" applyBorder="1" applyAlignment="1">
      <alignment vertical="center"/>
    </xf>
    <xf numFmtId="0" fontId="9" fillId="6" borderId="74" xfId="0" applyFont="1" applyFill="1" applyBorder="1" applyAlignment="1">
      <alignment horizontal="right" vertical="center"/>
    </xf>
    <xf numFmtId="0" fontId="5" fillId="6" borderId="75" xfId="0" applyFont="1" applyFill="1" applyBorder="1" applyAlignment="1">
      <alignment vertical="center"/>
    </xf>
    <xf numFmtId="167" fontId="29" fillId="18" borderId="19" xfId="4" applyNumberFormat="1" applyFont="1" applyFill="1" applyBorder="1" applyAlignment="1">
      <alignment vertical="center"/>
    </xf>
    <xf numFmtId="0" fontId="58" fillId="10" borderId="19" xfId="0" applyFont="1" applyFill="1" applyBorder="1" applyAlignment="1">
      <alignment horizontal="center" vertical="center" wrapText="1"/>
    </xf>
    <xf numFmtId="0" fontId="62" fillId="10" borderId="20" xfId="0" applyFont="1" applyFill="1" applyBorder="1" applyAlignment="1">
      <alignment horizontal="center" vertical="center" wrapText="1"/>
    </xf>
    <xf numFmtId="0" fontId="58" fillId="10" borderId="20" xfId="0" applyFont="1" applyFill="1" applyBorder="1" applyAlignment="1">
      <alignment horizontal="center" vertical="center" wrapText="1"/>
    </xf>
    <xf numFmtId="0" fontId="22" fillId="8" borderId="19" xfId="0" applyFont="1" applyFill="1" applyBorder="1" applyAlignment="1">
      <alignment vertical="center" wrapText="1"/>
    </xf>
    <xf numFmtId="167" fontId="29" fillId="2" borderId="20" xfId="4" applyNumberFormat="1" applyFont="1" applyFill="1" applyBorder="1" applyAlignment="1">
      <alignment vertical="center"/>
    </xf>
    <xf numFmtId="0" fontId="62" fillId="10" borderId="19" xfId="0" applyFont="1" applyFill="1" applyBorder="1" applyAlignment="1">
      <alignment horizontal="center" vertical="center" wrapText="1"/>
    </xf>
    <xf numFmtId="166" fontId="14" fillId="0" borderId="20" xfId="0" applyNumberFormat="1" applyFont="1" applyBorder="1" applyAlignment="1">
      <alignment vertical="center"/>
    </xf>
    <xf numFmtId="167" fontId="29" fillId="2" borderId="87" xfId="4" applyNumberFormat="1" applyFont="1" applyFill="1" applyBorder="1" applyAlignment="1">
      <alignment vertical="center"/>
    </xf>
    <xf numFmtId="167" fontId="58" fillId="7" borderId="57" xfId="4" applyNumberFormat="1" applyFont="1" applyFill="1" applyBorder="1" applyAlignment="1">
      <alignment horizontal="center" vertical="center"/>
    </xf>
    <xf numFmtId="167" fontId="62" fillId="7" borderId="20" xfId="4" applyNumberFormat="1" applyFont="1" applyFill="1" applyBorder="1" applyAlignment="1">
      <alignment horizontal="center" vertical="center"/>
    </xf>
    <xf numFmtId="0" fontId="26" fillId="0" borderId="53" xfId="1" applyNumberFormat="1" applyFont="1" applyFill="1" applyBorder="1" applyAlignment="1">
      <alignment horizontal="center" vertical="center"/>
    </xf>
    <xf numFmtId="164" fontId="26" fillId="0" borderId="53" xfId="1" applyFont="1" applyFill="1" applyBorder="1" applyAlignment="1">
      <alignment vertical="center"/>
    </xf>
    <xf numFmtId="0" fontId="27" fillId="0" borderId="53" xfId="1" applyNumberFormat="1" applyFont="1" applyFill="1" applyBorder="1" applyAlignment="1">
      <alignment horizontal="center" vertical="center"/>
    </xf>
    <xf numFmtId="0" fontId="72" fillId="6" borderId="17" xfId="0" applyFont="1" applyFill="1" applyBorder="1" applyAlignment="1">
      <alignment vertical="center"/>
    </xf>
    <xf numFmtId="0" fontId="72" fillId="0" borderId="0" xfId="0" applyFont="1" applyAlignment="1">
      <alignment vertical="center"/>
    </xf>
    <xf numFmtId="0" fontId="46" fillId="6" borderId="91" xfId="0" applyFont="1" applyFill="1" applyBorder="1" applyAlignment="1">
      <alignment horizontal="left" vertical="center" indent="1"/>
    </xf>
    <xf numFmtId="0" fontId="18" fillId="6" borderId="92" xfId="0" applyFont="1" applyFill="1" applyBorder="1" applyAlignment="1">
      <alignment horizontal="center" vertical="center"/>
    </xf>
    <xf numFmtId="0" fontId="17" fillId="6" borderId="92" xfId="0" applyFont="1" applyFill="1" applyBorder="1" applyAlignment="1">
      <alignment horizontal="center" vertical="center"/>
    </xf>
    <xf numFmtId="0" fontId="17" fillId="6" borderId="98" xfId="0" applyFont="1" applyFill="1" applyBorder="1" applyAlignment="1">
      <alignment horizontal="center" vertical="center"/>
    </xf>
    <xf numFmtId="0" fontId="72" fillId="6" borderId="93" xfId="0" applyFont="1" applyFill="1" applyBorder="1" applyAlignment="1">
      <alignment vertical="center"/>
    </xf>
    <xf numFmtId="0" fontId="72" fillId="6" borderId="94" xfId="0" applyFont="1" applyFill="1" applyBorder="1" applyAlignment="1">
      <alignment vertical="center"/>
    </xf>
    <xf numFmtId="0" fontId="72" fillId="6" borderId="0" xfId="0" applyFont="1" applyFill="1" applyAlignment="1">
      <alignment vertical="center"/>
    </xf>
    <xf numFmtId="0" fontId="47" fillId="6" borderId="93" xfId="0" applyFont="1" applyFill="1" applyBorder="1" applyAlignment="1">
      <alignment vertical="center"/>
    </xf>
    <xf numFmtId="0" fontId="47" fillId="6" borderId="94" xfId="0" applyFont="1" applyFill="1" applyBorder="1" applyAlignment="1">
      <alignment vertical="center"/>
    </xf>
    <xf numFmtId="0" fontId="50" fillId="6" borderId="0" xfId="0" applyFont="1" applyFill="1" applyAlignment="1">
      <alignment vertical="center"/>
    </xf>
    <xf numFmtId="0" fontId="5" fillId="9" borderId="95" xfId="0" applyFont="1" applyFill="1" applyBorder="1" applyAlignment="1">
      <alignment vertical="center"/>
    </xf>
    <xf numFmtId="0" fontId="5" fillId="9" borderId="96" xfId="0" applyFont="1" applyFill="1" applyBorder="1" applyAlignment="1">
      <alignment vertical="center"/>
    </xf>
    <xf numFmtId="0" fontId="5" fillId="9" borderId="97" xfId="0" applyFont="1" applyFill="1" applyBorder="1" applyAlignment="1">
      <alignment vertical="center"/>
    </xf>
    <xf numFmtId="0" fontId="49" fillId="2" borderId="102" xfId="0" applyFont="1" applyFill="1" applyBorder="1" applyAlignment="1">
      <alignment horizontal="center" vertical="center" wrapText="1"/>
    </xf>
    <xf numFmtId="167" fontId="51" fillId="2" borderId="102" xfId="4" applyNumberFormat="1" applyFont="1" applyFill="1" applyBorder="1" applyAlignment="1">
      <alignment horizontal="center" vertical="center"/>
    </xf>
    <xf numFmtId="164" fontId="47" fillId="2" borderId="102" xfId="1" applyFont="1" applyFill="1" applyBorder="1" applyAlignment="1">
      <alignment vertical="center"/>
    </xf>
    <xf numFmtId="167" fontId="51" fillId="2" borderId="103" xfId="4" applyNumberFormat="1" applyFont="1" applyFill="1" applyBorder="1" applyAlignment="1">
      <alignment horizontal="center" vertical="center"/>
    </xf>
    <xf numFmtId="164" fontId="47" fillId="2" borderId="103" xfId="1" applyFont="1" applyFill="1" applyBorder="1" applyAlignment="1">
      <alignment vertical="center"/>
    </xf>
    <xf numFmtId="164" fontId="50" fillId="2" borderId="103" xfId="1" applyFont="1" applyFill="1" applyBorder="1" applyAlignment="1">
      <alignment horizontal="center" vertical="center"/>
    </xf>
    <xf numFmtId="164" fontId="50" fillId="2" borderId="103" xfId="1" applyFont="1" applyFill="1" applyBorder="1" applyAlignment="1">
      <alignment vertical="center"/>
    </xf>
    <xf numFmtId="169" fontId="52" fillId="2" borderId="18" xfId="0" applyNumberFormat="1" applyFont="1" applyFill="1" applyBorder="1" applyAlignment="1">
      <alignment horizontal="center" vertical="center"/>
    </xf>
    <xf numFmtId="0" fontId="54" fillId="2" borderId="2" xfId="0" applyFont="1" applyFill="1" applyBorder="1" applyAlignment="1">
      <alignment horizontal="center" vertical="center"/>
    </xf>
    <xf numFmtId="0" fontId="76" fillId="6" borderId="0" xfId="0" applyFont="1" applyFill="1" applyAlignment="1">
      <alignment horizontal="right" vertical="top"/>
    </xf>
    <xf numFmtId="0" fontId="74" fillId="6" borderId="102" xfId="0" applyFont="1" applyFill="1" applyBorder="1" applyAlignment="1">
      <alignment horizontal="center" vertical="center" wrapText="1"/>
    </xf>
    <xf numFmtId="164" fontId="25" fillId="2" borderId="15" xfId="1" applyFont="1" applyFill="1" applyBorder="1" applyAlignment="1">
      <alignment vertical="center"/>
    </xf>
    <xf numFmtId="164" fontId="25" fillId="2" borderId="11" xfId="1" applyFont="1" applyFill="1" applyBorder="1" applyAlignment="1">
      <alignment vertical="center"/>
    </xf>
    <xf numFmtId="164" fontId="25" fillId="2" borderId="31" xfId="1" applyFont="1" applyFill="1" applyBorder="1" applyAlignment="1">
      <alignment vertical="center"/>
    </xf>
    <xf numFmtId="164" fontId="25" fillId="2" borderId="38" xfId="1" applyFont="1" applyFill="1" applyBorder="1" applyAlignment="1">
      <alignment vertical="center"/>
    </xf>
    <xf numFmtId="0" fontId="26" fillId="6" borderId="3" xfId="0" applyFont="1" applyFill="1" applyBorder="1" applyAlignment="1">
      <alignment vertical="top"/>
    </xf>
    <xf numFmtId="0" fontId="5" fillId="6" borderId="3" xfId="0" applyFont="1" applyFill="1" applyBorder="1" applyAlignment="1">
      <alignment vertical="center"/>
    </xf>
    <xf numFmtId="0" fontId="5" fillId="6" borderId="17" xfId="0" applyFont="1" applyFill="1" applyBorder="1" applyAlignment="1">
      <alignment vertical="center"/>
    </xf>
    <xf numFmtId="0" fontId="21" fillId="6" borderId="16" xfId="0" applyFont="1" applyFill="1" applyBorder="1" applyAlignment="1">
      <alignment vertical="center"/>
    </xf>
    <xf numFmtId="0" fontId="21" fillId="3" borderId="56" xfId="0" applyFont="1" applyFill="1" applyBorder="1" applyAlignment="1">
      <alignment vertical="center"/>
    </xf>
    <xf numFmtId="0" fontId="21" fillId="3" borderId="32" xfId="0" applyFont="1" applyFill="1" applyBorder="1" applyAlignment="1">
      <alignment vertical="center"/>
    </xf>
    <xf numFmtId="0" fontId="21" fillId="3" borderId="44" xfId="0" applyFont="1" applyFill="1" applyBorder="1" applyAlignment="1">
      <alignment vertical="center"/>
    </xf>
    <xf numFmtId="0" fontId="21" fillId="3" borderId="115" xfId="0" applyFont="1" applyFill="1" applyBorder="1" applyAlignment="1">
      <alignment vertical="center"/>
    </xf>
    <xf numFmtId="0" fontId="33" fillId="2" borderId="122" xfId="5" applyFont="1" applyFill="1" applyBorder="1" applyAlignment="1">
      <alignment horizontal="right" vertical="center"/>
    </xf>
    <xf numFmtId="0" fontId="39" fillId="2" borderId="123" xfId="5" applyFont="1" applyFill="1" applyBorder="1" applyAlignment="1">
      <alignment horizontal="center" vertical="center"/>
    </xf>
    <xf numFmtId="0" fontId="26" fillId="2" borderId="121" xfId="5" applyFont="1" applyFill="1" applyBorder="1" applyAlignment="1">
      <alignment horizontal="center" vertical="center"/>
    </xf>
    <xf numFmtId="170" fontId="42" fillId="2" borderId="121" xfId="6" applyNumberFormat="1" applyFont="1" applyFill="1" applyBorder="1" applyAlignment="1">
      <alignment horizontal="center" vertical="center"/>
    </xf>
    <xf numFmtId="166" fontId="5" fillId="3" borderId="121" xfId="0" applyNumberFormat="1" applyFont="1" applyFill="1" applyBorder="1" applyAlignment="1">
      <alignment vertical="center"/>
    </xf>
    <xf numFmtId="166" fontId="29" fillId="0" borderId="121" xfId="1" applyNumberFormat="1" applyFont="1" applyFill="1" applyBorder="1" applyAlignment="1">
      <alignment vertical="center"/>
    </xf>
    <xf numFmtId="0" fontId="14" fillId="0" borderId="121" xfId="1" applyNumberFormat="1" applyFont="1" applyFill="1" applyBorder="1" applyAlignment="1">
      <alignment horizontal="center" vertical="center"/>
    </xf>
    <xf numFmtId="164" fontId="5" fillId="0" borderId="121" xfId="1" applyFont="1" applyFill="1" applyBorder="1" applyAlignment="1">
      <alignment vertical="center"/>
    </xf>
    <xf numFmtId="0" fontId="29" fillId="18" borderId="121" xfId="1" applyNumberFormat="1" applyFont="1" applyFill="1" applyBorder="1" applyAlignment="1">
      <alignment horizontal="center" vertical="center"/>
    </xf>
    <xf numFmtId="0" fontId="45" fillId="16" borderId="120" xfId="1" applyNumberFormat="1" applyFont="1" applyFill="1" applyBorder="1" applyAlignment="1">
      <alignment horizontal="center" vertical="center"/>
    </xf>
    <xf numFmtId="164" fontId="14" fillId="0" borderId="120" xfId="1" applyFont="1" applyFill="1" applyBorder="1" applyAlignment="1">
      <alignment vertical="center"/>
    </xf>
    <xf numFmtId="0" fontId="38" fillId="14" borderId="125" xfId="0" applyFont="1" applyFill="1" applyBorder="1" applyAlignment="1">
      <alignment horizontal="center" vertical="center" wrapText="1"/>
    </xf>
    <xf numFmtId="0" fontId="38" fillId="14" borderId="121" xfId="0" applyFont="1" applyFill="1" applyBorder="1" applyAlignment="1">
      <alignment horizontal="center" vertical="center" wrapText="1"/>
    </xf>
    <xf numFmtId="0" fontId="5" fillId="14" borderId="121" xfId="0" applyFont="1" applyFill="1" applyBorder="1" applyAlignment="1">
      <alignment horizontal="center" vertical="center" wrapText="1"/>
    </xf>
    <xf numFmtId="0" fontId="14" fillId="14" borderId="126" xfId="0" applyFont="1" applyFill="1" applyBorder="1" applyAlignment="1">
      <alignment horizontal="center" vertical="center" wrapText="1"/>
    </xf>
    <xf numFmtId="0" fontId="39" fillId="2" borderId="121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vertical="center"/>
    </xf>
    <xf numFmtId="0" fontId="44" fillId="3" borderId="0" xfId="0" applyFont="1" applyFill="1" applyAlignment="1">
      <alignment horizontal="center" vertical="center"/>
    </xf>
    <xf numFmtId="0" fontId="20" fillId="3" borderId="128" xfId="0" applyFont="1" applyFill="1" applyBorder="1" applyAlignment="1">
      <alignment vertical="center"/>
    </xf>
    <xf numFmtId="0" fontId="70" fillId="3" borderId="128" xfId="0" applyFont="1" applyFill="1" applyBorder="1" applyAlignment="1">
      <alignment vertical="center" wrapText="1"/>
    </xf>
    <xf numFmtId="0" fontId="70" fillId="3" borderId="128" xfId="0" applyFont="1" applyFill="1" applyBorder="1" applyAlignment="1">
      <alignment vertical="center"/>
    </xf>
    <xf numFmtId="0" fontId="23" fillId="3" borderId="0" xfId="0" applyFont="1" applyFill="1" applyAlignment="1">
      <alignment vertical="center"/>
    </xf>
    <xf numFmtId="0" fontId="21" fillId="3" borderId="131" xfId="0" applyFont="1" applyFill="1" applyBorder="1" applyAlignment="1">
      <alignment vertical="center"/>
    </xf>
    <xf numFmtId="0" fontId="39" fillId="2" borderId="133" xfId="0" applyFont="1" applyFill="1" applyBorder="1" applyAlignment="1">
      <alignment horizontal="center" vertical="center" wrapText="1"/>
    </xf>
    <xf numFmtId="0" fontId="29" fillId="18" borderId="135" xfId="1" applyNumberFormat="1" applyFont="1" applyFill="1" applyBorder="1" applyAlignment="1">
      <alignment horizontal="center" vertical="center"/>
    </xf>
    <xf numFmtId="0" fontId="29" fillId="18" borderId="137" xfId="1" applyNumberFormat="1" applyFont="1" applyFill="1" applyBorder="1" applyAlignment="1">
      <alignment horizontal="center" vertical="center"/>
    </xf>
    <xf numFmtId="0" fontId="29" fillId="18" borderId="138" xfId="1" applyNumberFormat="1" applyFont="1" applyFill="1" applyBorder="1" applyAlignment="1">
      <alignment horizontal="center" vertical="center"/>
    </xf>
    <xf numFmtId="0" fontId="29" fillId="18" borderId="139" xfId="1" applyNumberFormat="1" applyFont="1" applyFill="1" applyBorder="1" applyAlignment="1">
      <alignment horizontal="center" vertical="center"/>
    </xf>
    <xf numFmtId="0" fontId="29" fillId="18" borderId="133" xfId="1" applyNumberFormat="1" applyFont="1" applyFill="1" applyBorder="1" applyAlignment="1">
      <alignment horizontal="center" vertical="center"/>
    </xf>
    <xf numFmtId="0" fontId="21" fillId="3" borderId="142" xfId="0" applyFont="1" applyFill="1" applyBorder="1" applyAlignment="1">
      <alignment vertical="center"/>
    </xf>
    <xf numFmtId="0" fontId="43" fillId="0" borderId="139" xfId="1" applyNumberFormat="1" applyFont="1" applyFill="1" applyBorder="1" applyAlignment="1">
      <alignment horizontal="center" vertical="center"/>
    </xf>
    <xf numFmtId="0" fontId="33" fillId="3" borderId="0" xfId="0" applyFont="1" applyFill="1" applyAlignment="1">
      <alignment vertical="center"/>
    </xf>
    <xf numFmtId="0" fontId="85" fillId="3" borderId="131" xfId="0" applyFont="1" applyFill="1" applyBorder="1" applyAlignment="1">
      <alignment horizontal="right" vertical="center" indent="1"/>
    </xf>
    <xf numFmtId="0" fontId="21" fillId="3" borderId="132" xfId="0" applyFont="1" applyFill="1" applyBorder="1" applyAlignment="1">
      <alignment vertical="center"/>
    </xf>
    <xf numFmtId="0" fontId="21" fillId="3" borderId="118" xfId="0" applyFont="1" applyFill="1" applyBorder="1" applyAlignment="1">
      <alignment vertical="center"/>
    </xf>
    <xf numFmtId="0" fontId="44" fillId="3" borderId="118" xfId="0" applyFont="1" applyFill="1" applyBorder="1" applyAlignment="1">
      <alignment horizontal="center" vertical="center"/>
    </xf>
    <xf numFmtId="0" fontId="26" fillId="0" borderId="143" xfId="1" applyNumberFormat="1" applyFont="1" applyFill="1" applyBorder="1" applyAlignment="1">
      <alignment horizontal="center" vertical="center"/>
    </xf>
    <xf numFmtId="164" fontId="26" fillId="0" borderId="143" xfId="1" applyFont="1" applyFill="1" applyBorder="1" applyAlignment="1">
      <alignment vertical="center"/>
    </xf>
    <xf numFmtId="0" fontId="21" fillId="3" borderId="144" xfId="0" applyFont="1" applyFill="1" applyBorder="1" applyAlignment="1">
      <alignment vertical="center"/>
    </xf>
    <xf numFmtId="0" fontId="49" fillId="2" borderId="103" xfId="0" applyFont="1" applyFill="1" applyBorder="1" applyAlignment="1">
      <alignment horizontal="center" vertical="center"/>
    </xf>
    <xf numFmtId="0" fontId="20" fillId="13" borderId="39" xfId="0" applyFont="1" applyFill="1" applyBorder="1" applyAlignment="1">
      <alignment vertical="center"/>
    </xf>
    <xf numFmtId="0" fontId="84" fillId="6" borderId="39" xfId="0" applyFont="1" applyFill="1" applyBorder="1" applyAlignment="1">
      <alignment vertical="center"/>
    </xf>
    <xf numFmtId="0" fontId="84" fillId="6" borderId="39" xfId="0" applyFont="1" applyFill="1" applyBorder="1" applyAlignment="1">
      <alignment horizontal="right" vertical="center"/>
    </xf>
    <xf numFmtId="0" fontId="23" fillId="6" borderId="0" xfId="0" applyFont="1" applyFill="1" applyAlignment="1">
      <alignment vertical="center"/>
    </xf>
    <xf numFmtId="0" fontId="24" fillId="6" borderId="0" xfId="0" applyFont="1" applyFill="1" applyAlignment="1">
      <alignment vertical="center"/>
    </xf>
    <xf numFmtId="0" fontId="21" fillId="6" borderId="0" xfId="0" applyFont="1" applyFill="1" applyAlignment="1">
      <alignment vertical="center"/>
    </xf>
    <xf numFmtId="0" fontId="21" fillId="6" borderId="36" xfId="0" applyFont="1" applyFill="1" applyBorder="1" applyAlignment="1">
      <alignment vertical="center"/>
    </xf>
    <xf numFmtId="0" fontId="21" fillId="6" borderId="154" xfId="0" applyFont="1" applyFill="1" applyBorder="1" applyAlignment="1">
      <alignment vertical="center"/>
    </xf>
    <xf numFmtId="0" fontId="76" fillId="6" borderId="40" xfId="0" applyFont="1" applyFill="1" applyBorder="1" applyAlignment="1">
      <alignment horizontal="right" vertical="top" indent="1"/>
    </xf>
    <xf numFmtId="0" fontId="21" fillId="6" borderId="40" xfId="0" applyFont="1" applyFill="1" applyBorder="1" applyAlignment="1">
      <alignment vertical="center"/>
    </xf>
    <xf numFmtId="0" fontId="21" fillId="13" borderId="0" xfId="0" applyFont="1" applyFill="1" applyAlignment="1">
      <alignment vertical="center"/>
    </xf>
    <xf numFmtId="0" fontId="21" fillId="6" borderId="155" xfId="0" applyFont="1" applyFill="1" applyBorder="1" applyAlignment="1">
      <alignment vertical="center"/>
    </xf>
    <xf numFmtId="0" fontId="21" fillId="6" borderId="156" xfId="0" applyFont="1" applyFill="1" applyBorder="1" applyAlignment="1">
      <alignment vertical="center"/>
    </xf>
    <xf numFmtId="0" fontId="21" fillId="13" borderId="156" xfId="0" applyFont="1" applyFill="1" applyBorder="1" applyAlignment="1">
      <alignment vertical="center"/>
    </xf>
    <xf numFmtId="0" fontId="26" fillId="0" borderId="157" xfId="0" applyFont="1" applyBorder="1" applyAlignment="1">
      <alignment horizontal="center" vertical="center"/>
    </xf>
    <xf numFmtId="166" fontId="27" fillId="0" borderId="157" xfId="1" applyNumberFormat="1" applyFont="1" applyBorder="1" applyAlignment="1">
      <alignment vertical="center"/>
    </xf>
    <xf numFmtId="0" fontId="21" fillId="6" borderId="158" xfId="0" applyFont="1" applyFill="1" applyBorder="1" applyAlignment="1">
      <alignment vertical="center"/>
    </xf>
    <xf numFmtId="0" fontId="89" fillId="3" borderId="128" xfId="0" applyFont="1" applyFill="1" applyBorder="1" applyAlignment="1">
      <alignment vertical="center" wrapText="1"/>
    </xf>
    <xf numFmtId="0" fontId="96" fillId="6" borderId="149" xfId="0" applyFont="1" applyFill="1" applyBorder="1" applyAlignment="1">
      <alignment horizontal="right" vertical="center" indent="1"/>
    </xf>
    <xf numFmtId="0" fontId="90" fillId="7" borderId="160" xfId="0" applyFont="1" applyFill="1" applyBorder="1" applyAlignment="1">
      <alignment vertical="center"/>
    </xf>
    <xf numFmtId="0" fontId="58" fillId="7" borderId="160" xfId="0" applyFont="1" applyFill="1" applyBorder="1" applyAlignment="1">
      <alignment vertical="center"/>
    </xf>
    <xf numFmtId="0" fontId="90" fillId="7" borderId="161" xfId="0" applyFont="1" applyFill="1" applyBorder="1" applyAlignment="1">
      <alignment horizontal="right" vertical="center" indent="1"/>
    </xf>
    <xf numFmtId="0" fontId="90" fillId="7" borderId="160" xfId="0" applyFont="1" applyFill="1" applyBorder="1" applyAlignment="1">
      <alignment horizontal="right" vertical="center" indent="1"/>
    </xf>
    <xf numFmtId="0" fontId="92" fillId="7" borderId="161" xfId="0" applyFont="1" applyFill="1" applyBorder="1" applyAlignment="1">
      <alignment horizontal="right" vertical="center" indent="1"/>
    </xf>
    <xf numFmtId="0" fontId="4" fillId="7" borderId="162" xfId="0" applyFont="1" applyFill="1" applyBorder="1" applyAlignment="1">
      <alignment horizontal="right" vertical="center" indent="1"/>
    </xf>
    <xf numFmtId="0" fontId="21" fillId="7" borderId="163" xfId="0" applyFont="1" applyFill="1" applyBorder="1" applyAlignment="1">
      <alignment vertical="center"/>
    </xf>
    <xf numFmtId="0" fontId="23" fillId="7" borderId="0" xfId="0" applyFont="1" applyFill="1" applyAlignment="1">
      <alignment vertical="center"/>
    </xf>
    <xf numFmtId="0" fontId="23" fillId="7" borderId="164" xfId="0" applyFont="1" applyFill="1" applyBorder="1" applyAlignment="1">
      <alignment vertical="center"/>
    </xf>
    <xf numFmtId="0" fontId="21" fillId="7" borderId="0" xfId="0" applyFont="1" applyFill="1" applyAlignment="1">
      <alignment vertical="center"/>
    </xf>
    <xf numFmtId="0" fontId="21" fillId="7" borderId="164" xfId="0" applyFont="1" applyFill="1" applyBorder="1" applyAlignment="1">
      <alignment vertical="center"/>
    </xf>
    <xf numFmtId="0" fontId="3" fillId="7" borderId="0" xfId="0" applyFont="1" applyFill="1" applyAlignment="1">
      <alignment vertical="center"/>
    </xf>
    <xf numFmtId="0" fontId="58" fillId="7" borderId="0" xfId="0" applyFont="1" applyFill="1" applyAlignment="1">
      <alignment horizontal="center" vertical="center"/>
    </xf>
    <xf numFmtId="0" fontId="93" fillId="7" borderId="0" xfId="0" applyFont="1" applyFill="1" applyAlignment="1">
      <alignment horizontal="right" vertical="center" indent="1"/>
    </xf>
    <xf numFmtId="0" fontId="21" fillId="7" borderId="165" xfId="0" applyFont="1" applyFill="1" applyBorder="1" applyAlignment="1">
      <alignment vertical="center"/>
    </xf>
    <xf numFmtId="0" fontId="21" fillId="7" borderId="166" xfId="0" applyFont="1" applyFill="1" applyBorder="1" applyAlignment="1">
      <alignment vertical="center"/>
    </xf>
    <xf numFmtId="0" fontId="21" fillId="7" borderId="167" xfId="0" applyFont="1" applyFill="1" applyBorder="1" applyAlignment="1">
      <alignment vertical="center"/>
    </xf>
    <xf numFmtId="0" fontId="98" fillId="7" borderId="161" xfId="0" applyFont="1" applyFill="1" applyBorder="1" applyAlignment="1">
      <alignment horizontal="right" vertical="center" indent="1"/>
    </xf>
    <xf numFmtId="0" fontId="91" fillId="7" borderId="160" xfId="0" applyFont="1" applyFill="1" applyBorder="1" applyAlignment="1">
      <alignment vertical="center"/>
    </xf>
    <xf numFmtId="0" fontId="62" fillId="2" borderId="57" xfId="0" applyFont="1" applyFill="1" applyBorder="1" applyAlignment="1">
      <alignment horizontal="center" vertical="center"/>
    </xf>
    <xf numFmtId="0" fontId="26" fillId="2" borderId="57" xfId="0" applyFont="1" applyFill="1" applyBorder="1" applyAlignment="1">
      <alignment horizontal="center" vertical="center"/>
    </xf>
    <xf numFmtId="170" fontId="26" fillId="2" borderId="57" xfId="4" applyNumberFormat="1" applyFont="1" applyFill="1" applyBorder="1" applyAlignment="1">
      <alignment horizontal="center" vertical="center"/>
    </xf>
    <xf numFmtId="166" fontId="29" fillId="2" borderId="57" xfId="1" applyNumberFormat="1" applyFont="1" applyFill="1" applyBorder="1" applyAlignment="1">
      <alignment vertical="center"/>
    </xf>
    <xf numFmtId="166" fontId="5" fillId="0" borderId="57" xfId="0" applyNumberFormat="1" applyFont="1" applyBorder="1" applyAlignment="1">
      <alignment vertical="center"/>
    </xf>
    <xf numFmtId="0" fontId="47" fillId="2" borderId="102" xfId="0" applyFont="1" applyFill="1" applyBorder="1" applyAlignment="1">
      <alignment horizontal="right" vertical="center" indent="1"/>
    </xf>
    <xf numFmtId="0" fontId="47" fillId="2" borderId="103" xfId="0" applyFont="1" applyFill="1" applyBorder="1" applyAlignment="1">
      <alignment horizontal="right" vertical="center" indent="1"/>
    </xf>
    <xf numFmtId="0" fontId="47" fillId="2" borderId="2" xfId="0" applyFont="1" applyFill="1" applyBorder="1" applyAlignment="1">
      <alignment horizontal="right" vertical="center" indent="1"/>
    </xf>
    <xf numFmtId="164" fontId="29" fillId="0" borderId="24" xfId="1" applyFont="1" applyFill="1" applyBorder="1" applyAlignment="1">
      <alignment vertical="center"/>
    </xf>
    <xf numFmtId="164" fontId="29" fillId="0" borderId="23" xfId="1" applyFont="1" applyFill="1" applyBorder="1" applyAlignment="1">
      <alignment vertical="center"/>
    </xf>
    <xf numFmtId="164" fontId="29" fillId="0" borderId="25" xfId="1" applyFont="1" applyFill="1" applyBorder="1" applyAlignment="1">
      <alignment vertical="center"/>
    </xf>
    <xf numFmtId="164" fontId="29" fillId="0" borderId="121" xfId="1" applyFont="1" applyFill="1" applyBorder="1" applyAlignment="1">
      <alignment vertical="center"/>
    </xf>
    <xf numFmtId="0" fontId="47" fillId="2" borderId="3" xfId="0" applyFont="1" applyFill="1" applyBorder="1" applyAlignment="1">
      <alignment horizontal="right" vertical="center" indent="1"/>
    </xf>
    <xf numFmtId="167" fontId="51" fillId="2" borderId="3" xfId="4" applyNumberFormat="1" applyFont="1" applyFill="1" applyBorder="1" applyAlignment="1">
      <alignment horizontal="center" vertical="center"/>
    </xf>
    <xf numFmtId="164" fontId="47" fillId="2" borderId="3" xfId="1" applyFont="1" applyFill="1" applyBorder="1" applyAlignment="1">
      <alignment vertical="center"/>
    </xf>
    <xf numFmtId="0" fontId="97" fillId="6" borderId="69" xfId="0" applyFont="1" applyFill="1" applyBorder="1" applyAlignment="1">
      <alignment horizontal="center" vertical="center"/>
    </xf>
    <xf numFmtId="0" fontId="6" fillId="6" borderId="34" xfId="0" applyFont="1" applyFill="1" applyBorder="1" applyAlignment="1">
      <alignment horizontal="right" vertical="center" wrapText="1"/>
    </xf>
    <xf numFmtId="0" fontId="6" fillId="6" borderId="48" xfId="0" applyFont="1" applyFill="1" applyBorder="1" applyAlignment="1">
      <alignment horizontal="right" vertical="center" wrapText="1"/>
    </xf>
    <xf numFmtId="0" fontId="6" fillId="6" borderId="106" xfId="0" applyFont="1" applyFill="1" applyBorder="1" applyAlignment="1">
      <alignment horizontal="right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3" fillId="10" borderId="58" xfId="0" applyFont="1" applyFill="1" applyBorder="1" applyAlignment="1">
      <alignment horizontal="center" vertical="center" wrapText="1"/>
    </xf>
    <xf numFmtId="0" fontId="63" fillId="10" borderId="59" xfId="0" applyFont="1" applyFill="1" applyBorder="1" applyAlignment="1">
      <alignment horizontal="center" vertical="center"/>
    </xf>
    <xf numFmtId="0" fontId="48" fillId="6" borderId="9" xfId="0" applyFont="1" applyFill="1" applyBorder="1" applyAlignment="1">
      <alignment horizontal="center" vertical="center"/>
    </xf>
    <xf numFmtId="0" fontId="48" fillId="6" borderId="10" xfId="0" applyFont="1" applyFill="1" applyBorder="1" applyAlignment="1">
      <alignment horizontal="center" vertical="center"/>
    </xf>
    <xf numFmtId="0" fontId="48" fillId="6" borderId="8" xfId="0" applyFont="1" applyFill="1" applyBorder="1" applyAlignment="1">
      <alignment horizontal="center" vertical="center"/>
    </xf>
    <xf numFmtId="9" fontId="11" fillId="2" borderId="9" xfId="0" applyNumberFormat="1" applyFont="1" applyFill="1" applyBorder="1" applyAlignment="1">
      <alignment horizontal="center" vertical="center"/>
    </xf>
    <xf numFmtId="9" fontId="11" fillId="2" borderId="10" xfId="0" applyNumberFormat="1" applyFont="1" applyFill="1" applyBorder="1" applyAlignment="1">
      <alignment horizontal="center" vertical="center"/>
    </xf>
    <xf numFmtId="9" fontId="11" fillId="2" borderId="8" xfId="0" applyNumberFormat="1" applyFont="1" applyFill="1" applyBorder="1" applyAlignment="1">
      <alignment horizontal="center" vertical="center"/>
    </xf>
    <xf numFmtId="9" fontId="8" fillId="2" borderId="9" xfId="0" applyNumberFormat="1" applyFont="1" applyFill="1" applyBorder="1" applyAlignment="1">
      <alignment horizontal="center" vertical="center"/>
    </xf>
    <xf numFmtId="9" fontId="8" fillId="2" borderId="8" xfId="0" applyNumberFormat="1" applyFont="1" applyFill="1" applyBorder="1" applyAlignment="1">
      <alignment horizontal="center" vertical="center"/>
    </xf>
    <xf numFmtId="0" fontId="63" fillId="10" borderId="61" xfId="0" applyFont="1" applyFill="1" applyBorder="1" applyAlignment="1">
      <alignment horizontal="center" vertical="center" wrapText="1"/>
    </xf>
    <xf numFmtId="0" fontId="63" fillId="10" borderId="60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textRotation="90" wrapText="1"/>
    </xf>
    <xf numFmtId="0" fontId="19" fillId="0" borderId="1" xfId="0" applyFont="1" applyBorder="1"/>
    <xf numFmtId="0" fontId="19" fillId="0" borderId="4" xfId="0" applyFont="1" applyBorder="1"/>
    <xf numFmtId="0" fontId="16" fillId="2" borderId="7" xfId="0" applyFont="1" applyFill="1" applyBorder="1" applyAlignment="1">
      <alignment horizontal="center" vertical="center" textRotation="90" wrapText="1"/>
    </xf>
    <xf numFmtId="0" fontId="16" fillId="2" borderId="3" xfId="0" applyFont="1" applyFill="1" applyBorder="1" applyAlignment="1">
      <alignment horizontal="center" vertical="center" textRotation="90" wrapText="1"/>
    </xf>
    <xf numFmtId="0" fontId="16" fillId="2" borderId="5" xfId="0" applyFont="1" applyFill="1" applyBorder="1" applyAlignment="1">
      <alignment horizontal="center" vertical="center" textRotation="90" wrapText="1"/>
    </xf>
    <xf numFmtId="0" fontId="63" fillId="10" borderId="59" xfId="0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9" fontId="8" fillId="6" borderId="35" xfId="0" applyNumberFormat="1" applyFont="1" applyFill="1" applyBorder="1" applyAlignment="1">
      <alignment horizontal="left" vertical="center"/>
    </xf>
    <xf numFmtId="9" fontId="8" fillId="6" borderId="17" xfId="0" applyNumberFormat="1" applyFont="1" applyFill="1" applyBorder="1" applyAlignment="1">
      <alignment horizontal="left" vertical="center"/>
    </xf>
    <xf numFmtId="9" fontId="8" fillId="6" borderId="107" xfId="0" applyNumberFormat="1" applyFont="1" applyFill="1" applyBorder="1" applyAlignment="1">
      <alignment horizontal="left" vertical="center"/>
    </xf>
    <xf numFmtId="0" fontId="4" fillId="6" borderId="68" xfId="0" applyFont="1" applyFill="1" applyBorder="1" applyAlignment="1">
      <alignment horizontal="center" vertical="center"/>
    </xf>
    <xf numFmtId="0" fontId="4" fillId="6" borderId="69" xfId="0" applyFont="1" applyFill="1" applyBorder="1" applyAlignment="1">
      <alignment horizontal="center" vertical="center"/>
    </xf>
    <xf numFmtId="0" fontId="70" fillId="6" borderId="69" xfId="0" applyFont="1" applyFill="1" applyBorder="1" applyAlignment="1">
      <alignment horizontal="right" vertical="center" wrapText="1" indent="1"/>
    </xf>
    <xf numFmtId="0" fontId="70" fillId="6" borderId="69" xfId="0" applyFont="1" applyFill="1" applyBorder="1" applyAlignment="1">
      <alignment horizontal="right" vertical="center" indent="1"/>
    </xf>
    <xf numFmtId="0" fontId="53" fillId="9" borderId="34" xfId="0" applyFont="1" applyFill="1" applyBorder="1" applyAlignment="1">
      <alignment horizontal="center"/>
    </xf>
    <xf numFmtId="0" fontId="53" fillId="9" borderId="29" xfId="0" applyFont="1" applyFill="1" applyBorder="1" applyAlignment="1">
      <alignment horizontal="center"/>
    </xf>
    <xf numFmtId="0" fontId="53" fillId="9" borderId="35" xfId="0" applyFont="1" applyFill="1" applyBorder="1" applyAlignment="1">
      <alignment horizontal="center"/>
    </xf>
    <xf numFmtId="0" fontId="53" fillId="6" borderId="79" xfId="0" applyFont="1" applyFill="1" applyBorder="1" applyAlignment="1">
      <alignment horizontal="center" vertical="center" textRotation="90"/>
    </xf>
    <xf numFmtId="0" fontId="53" fillId="6" borderId="80" xfId="0" applyFont="1" applyFill="1" applyBorder="1" applyAlignment="1">
      <alignment horizontal="center" vertical="center" textRotation="90"/>
    </xf>
    <xf numFmtId="0" fontId="53" fillId="6" borderId="81" xfId="0" applyFont="1" applyFill="1" applyBorder="1" applyAlignment="1">
      <alignment horizontal="center" vertical="center" textRotation="90"/>
    </xf>
    <xf numFmtId="0" fontId="53" fillId="9" borderId="145" xfId="0" applyFont="1" applyFill="1" applyBorder="1" applyAlignment="1">
      <alignment horizontal="center" vertical="center"/>
    </xf>
    <xf numFmtId="0" fontId="53" fillId="9" borderId="146" xfId="0" applyFont="1" applyFill="1" applyBorder="1" applyAlignment="1">
      <alignment horizontal="center" vertical="center"/>
    </xf>
    <xf numFmtId="0" fontId="53" fillId="9" borderId="147" xfId="0" applyFont="1" applyFill="1" applyBorder="1" applyAlignment="1">
      <alignment horizontal="center" vertical="center"/>
    </xf>
    <xf numFmtId="0" fontId="65" fillId="13" borderId="14" xfId="0" applyFont="1" applyFill="1" applyBorder="1" applyAlignment="1">
      <alignment horizontal="center" vertical="center" textRotation="90" wrapText="1"/>
    </xf>
    <xf numFmtId="0" fontId="65" fillId="13" borderId="33" xfId="0" applyFont="1" applyFill="1" applyBorder="1" applyAlignment="1">
      <alignment horizontal="center" vertical="center" textRotation="90" wrapText="1"/>
    </xf>
    <xf numFmtId="0" fontId="70" fillId="6" borderId="39" xfId="0" applyFont="1" applyFill="1" applyBorder="1" applyAlignment="1">
      <alignment horizontal="right" vertical="center" wrapText="1"/>
    </xf>
    <xf numFmtId="9" fontId="83" fillId="13" borderId="108" xfId="0" applyNumberFormat="1" applyFont="1" applyFill="1" applyBorder="1" applyAlignment="1">
      <alignment horizontal="center" vertical="center" wrapText="1"/>
    </xf>
    <xf numFmtId="0" fontId="83" fillId="13" borderId="16" xfId="0" applyFont="1" applyFill="1" applyBorder="1" applyAlignment="1">
      <alignment horizontal="center" vertical="center" wrapText="1"/>
    </xf>
    <xf numFmtId="0" fontId="83" fillId="13" borderId="111" xfId="0" applyFont="1" applyFill="1" applyBorder="1" applyAlignment="1">
      <alignment horizontal="center" vertical="center" wrapText="1"/>
    </xf>
    <xf numFmtId="0" fontId="83" fillId="13" borderId="109" xfId="0" applyFont="1" applyFill="1" applyBorder="1" applyAlignment="1">
      <alignment horizontal="center" vertical="center" wrapText="1"/>
    </xf>
    <xf numFmtId="0" fontId="83" fillId="13" borderId="41" xfId="0" applyFont="1" applyFill="1" applyBorder="1" applyAlignment="1">
      <alignment horizontal="center" vertical="center" wrapText="1"/>
    </xf>
    <xf numFmtId="0" fontId="83" fillId="13" borderId="110" xfId="0" applyFont="1" applyFill="1" applyBorder="1" applyAlignment="1">
      <alignment horizontal="center" vertical="center" wrapText="1"/>
    </xf>
    <xf numFmtId="0" fontId="20" fillId="6" borderId="148" xfId="0" applyFont="1" applyFill="1" applyBorder="1" applyAlignment="1">
      <alignment horizontal="center" vertical="center"/>
    </xf>
    <xf numFmtId="0" fontId="20" fillId="6" borderId="39" xfId="0" applyFont="1" applyFill="1" applyBorder="1" applyAlignment="1">
      <alignment horizontal="center" vertical="center"/>
    </xf>
    <xf numFmtId="0" fontId="31" fillId="6" borderId="39" xfId="0" applyFont="1" applyFill="1" applyBorder="1" applyAlignment="1">
      <alignment horizontal="center" vertical="center"/>
    </xf>
    <xf numFmtId="0" fontId="31" fillId="6" borderId="149" xfId="0" applyFont="1" applyFill="1" applyBorder="1" applyAlignment="1">
      <alignment horizontal="center" vertical="center"/>
    </xf>
    <xf numFmtId="0" fontId="64" fillId="4" borderId="66" xfId="0" applyFont="1" applyFill="1" applyBorder="1" applyAlignment="1">
      <alignment horizontal="center" vertical="center"/>
    </xf>
    <xf numFmtId="0" fontId="64" fillId="4" borderId="65" xfId="0" applyFont="1" applyFill="1" applyBorder="1" applyAlignment="1">
      <alignment horizontal="center" vertical="center"/>
    </xf>
    <xf numFmtId="0" fontId="64" fillId="4" borderId="67" xfId="0" applyFont="1" applyFill="1" applyBorder="1" applyAlignment="1">
      <alignment horizontal="center" vertical="center"/>
    </xf>
    <xf numFmtId="0" fontId="81" fillId="2" borderId="36" xfId="0" applyFont="1" applyFill="1" applyBorder="1" applyAlignment="1">
      <alignment horizontal="center" vertical="center"/>
    </xf>
    <xf numFmtId="0" fontId="81" fillId="2" borderId="0" xfId="0" applyFont="1" applyFill="1" applyAlignment="1">
      <alignment horizontal="center" vertical="center"/>
    </xf>
    <xf numFmtId="0" fontId="81" fillId="2" borderId="16" xfId="0" applyFont="1" applyFill="1" applyBorder="1" applyAlignment="1">
      <alignment horizontal="center" vertical="center"/>
    </xf>
    <xf numFmtId="0" fontId="22" fillId="12" borderId="62" xfId="0" applyFont="1" applyFill="1" applyBorder="1" applyAlignment="1">
      <alignment horizontal="center" vertical="center" wrapText="1"/>
    </xf>
    <xf numFmtId="0" fontId="22" fillId="12" borderId="63" xfId="0" applyFont="1" applyFill="1" applyBorder="1" applyAlignment="1">
      <alignment horizontal="center" vertical="center" wrapText="1"/>
    </xf>
    <xf numFmtId="0" fontId="22" fillId="12" borderId="65" xfId="0" applyFont="1" applyFill="1" applyBorder="1" applyAlignment="1">
      <alignment horizontal="center" vertical="center" wrapText="1"/>
    </xf>
    <xf numFmtId="0" fontId="64" fillId="4" borderId="47" xfId="0" applyFont="1" applyFill="1" applyBorder="1" applyAlignment="1">
      <alignment horizontal="center" vertical="center"/>
    </xf>
    <xf numFmtId="0" fontId="64" fillId="4" borderId="64" xfId="0" applyFont="1" applyFill="1" applyBorder="1" applyAlignment="1">
      <alignment horizontal="center" vertical="center"/>
    </xf>
    <xf numFmtId="0" fontId="24" fillId="4" borderId="150" xfId="0" applyFont="1" applyFill="1" applyBorder="1" applyAlignment="1">
      <alignment horizontal="center" vertical="center" wrapText="1"/>
    </xf>
    <xf numFmtId="0" fontId="24" fillId="4" borderId="46" xfId="0" applyFont="1" applyFill="1" applyBorder="1" applyAlignment="1">
      <alignment horizontal="center" vertical="center" wrapText="1"/>
    </xf>
    <xf numFmtId="0" fontId="28" fillId="4" borderId="66" xfId="0" applyFont="1" applyFill="1" applyBorder="1" applyAlignment="1">
      <alignment horizontal="center" vertical="center"/>
    </xf>
    <xf numFmtId="0" fontId="28" fillId="4" borderId="65" xfId="0" applyFont="1" applyFill="1" applyBorder="1" applyAlignment="1">
      <alignment horizontal="center" vertical="center"/>
    </xf>
    <xf numFmtId="0" fontId="28" fillId="4" borderId="67" xfId="0" applyFont="1" applyFill="1" applyBorder="1" applyAlignment="1">
      <alignment horizontal="center" vertical="center"/>
    </xf>
    <xf numFmtId="0" fontId="24" fillId="4" borderId="31" xfId="0" applyFont="1" applyFill="1" applyBorder="1" applyAlignment="1">
      <alignment horizontal="center" vertical="center"/>
    </xf>
    <xf numFmtId="0" fontId="81" fillId="2" borderId="36" xfId="0" applyFont="1" applyFill="1" applyBorder="1" applyAlignment="1">
      <alignment horizontal="left" vertical="center" wrapText="1" indent="1"/>
    </xf>
    <xf numFmtId="0" fontId="81" fillId="2" borderId="0" xfId="0" applyFont="1" applyFill="1" applyAlignment="1">
      <alignment horizontal="left" vertical="center" wrapText="1" indent="1"/>
    </xf>
    <xf numFmtId="0" fontId="81" fillId="2" borderId="40" xfId="0" applyFont="1" applyFill="1" applyBorder="1" applyAlignment="1">
      <alignment horizontal="left" vertical="center" wrapText="1" indent="1"/>
    </xf>
    <xf numFmtId="0" fontId="81" fillId="2" borderId="112" xfId="0" applyFont="1" applyFill="1" applyBorder="1" applyAlignment="1">
      <alignment horizontal="left" vertical="center" wrapText="1" indent="1"/>
    </xf>
    <xf numFmtId="0" fontId="81" fillId="2" borderId="113" xfId="0" applyFont="1" applyFill="1" applyBorder="1" applyAlignment="1">
      <alignment horizontal="left" vertical="center" wrapText="1" indent="1"/>
    </xf>
    <xf numFmtId="0" fontId="81" fillId="2" borderId="114" xfId="0" applyFont="1" applyFill="1" applyBorder="1" applyAlignment="1">
      <alignment horizontal="left" vertical="center" wrapText="1" indent="1"/>
    </xf>
    <xf numFmtId="0" fontId="28" fillId="0" borderId="153" xfId="0" applyFont="1" applyBorder="1" applyAlignment="1">
      <alignment horizontal="center" vertical="center" textRotation="90"/>
    </xf>
    <xf numFmtId="0" fontId="28" fillId="0" borderId="151" xfId="0" applyFont="1" applyBorder="1" applyAlignment="1">
      <alignment horizontal="center" vertical="center" textRotation="90"/>
    </xf>
    <xf numFmtId="0" fontId="28" fillId="0" borderId="152" xfId="0" applyFont="1" applyBorder="1" applyAlignment="1">
      <alignment horizontal="center" vertical="center" textRotation="90"/>
    </xf>
    <xf numFmtId="0" fontId="65" fillId="2" borderId="37" xfId="0" applyFont="1" applyFill="1" applyBorder="1" applyAlignment="1">
      <alignment horizontal="center" vertical="center" textRotation="90" wrapText="1"/>
    </xf>
    <xf numFmtId="0" fontId="65" fillId="2" borderId="14" xfId="0" applyFont="1" applyFill="1" applyBorder="1" applyAlignment="1">
      <alignment horizontal="center" vertical="center" textRotation="90" wrapText="1"/>
    </xf>
    <xf numFmtId="0" fontId="65" fillId="2" borderId="33" xfId="0" applyFont="1" applyFill="1" applyBorder="1" applyAlignment="1">
      <alignment horizontal="center" vertical="center" textRotation="90" wrapText="1"/>
    </xf>
    <xf numFmtId="0" fontId="38" fillId="14" borderId="132" xfId="0" applyFont="1" applyFill="1" applyBorder="1" applyAlignment="1">
      <alignment horizontal="center" vertical="center" wrapText="1"/>
    </xf>
    <xf numFmtId="0" fontId="38" fillId="14" borderId="124" xfId="0" applyFont="1" applyFill="1" applyBorder="1" applyAlignment="1">
      <alignment horizontal="center" vertical="center" wrapText="1"/>
    </xf>
    <xf numFmtId="0" fontId="34" fillId="3" borderId="130" xfId="0" applyFont="1" applyFill="1" applyBorder="1" applyAlignment="1">
      <alignment horizontal="center" vertical="center"/>
    </xf>
    <xf numFmtId="0" fontId="34" fillId="3" borderId="104" xfId="0" applyFont="1" applyFill="1" applyBorder="1" applyAlignment="1">
      <alignment horizontal="center" vertical="center"/>
    </xf>
    <xf numFmtId="0" fontId="34" fillId="3" borderId="105" xfId="0" applyFont="1" applyFill="1" applyBorder="1" applyAlignment="1">
      <alignment horizontal="center" vertical="center"/>
    </xf>
    <xf numFmtId="0" fontId="20" fillId="3" borderId="127" xfId="0" applyFont="1" applyFill="1" applyBorder="1" applyAlignment="1">
      <alignment horizontal="center" vertical="center"/>
    </xf>
    <xf numFmtId="0" fontId="20" fillId="3" borderId="128" xfId="0" applyFont="1" applyFill="1" applyBorder="1" applyAlignment="1">
      <alignment horizontal="center" vertical="center"/>
    </xf>
    <xf numFmtId="0" fontId="37" fillId="2" borderId="28" xfId="0" applyFont="1" applyFill="1" applyBorder="1" applyAlignment="1">
      <alignment horizontal="center" vertical="center"/>
    </xf>
    <xf numFmtId="0" fontId="37" fillId="2" borderId="27" xfId="0" applyFont="1" applyFill="1" applyBorder="1" applyAlignment="1">
      <alignment horizontal="center" vertical="center"/>
    </xf>
    <xf numFmtId="0" fontId="39" fillId="14" borderId="124" xfId="0" applyFont="1" applyFill="1" applyBorder="1" applyAlignment="1">
      <alignment horizontal="center" vertical="center"/>
    </xf>
    <xf numFmtId="0" fontId="39" fillId="14" borderId="121" xfId="0" applyFont="1" applyFill="1" applyBorder="1" applyAlignment="1">
      <alignment horizontal="center" vertical="center"/>
    </xf>
    <xf numFmtId="0" fontId="22" fillId="15" borderId="23" xfId="0" applyFont="1" applyFill="1" applyBorder="1" applyAlignment="1">
      <alignment horizontal="center" vertical="center" wrapText="1"/>
    </xf>
    <xf numFmtId="0" fontId="95" fillId="3" borderId="128" xfId="0" applyFont="1" applyFill="1" applyBorder="1" applyAlignment="1">
      <alignment horizontal="right" vertical="center" indent="2"/>
    </xf>
    <xf numFmtId="0" fontId="95" fillId="3" borderId="129" xfId="0" applyFont="1" applyFill="1" applyBorder="1" applyAlignment="1">
      <alignment horizontal="right" vertical="center" indent="2"/>
    </xf>
    <xf numFmtId="0" fontId="89" fillId="3" borderId="128" xfId="0" applyFont="1" applyFill="1" applyBorder="1" applyAlignment="1">
      <alignment horizontal="right" vertical="center" wrapText="1"/>
    </xf>
    <xf numFmtId="0" fontId="87" fillId="3" borderId="44" xfId="0" applyFont="1" applyFill="1" applyBorder="1" applyAlignment="1">
      <alignment horizontal="center" vertical="center"/>
    </xf>
    <xf numFmtId="0" fontId="32" fillId="3" borderId="116" xfId="0" applyFont="1" applyFill="1" applyBorder="1" applyAlignment="1">
      <alignment horizontal="center" vertical="center" wrapText="1"/>
    </xf>
    <xf numFmtId="0" fontId="32" fillId="3" borderId="117" xfId="0" applyFont="1" applyFill="1" applyBorder="1" applyAlignment="1">
      <alignment horizontal="center" vertical="center" wrapText="1"/>
    </xf>
    <xf numFmtId="9" fontId="36" fillId="3" borderId="115" xfId="0" applyNumberFormat="1" applyFont="1" applyFill="1" applyBorder="1" applyAlignment="1">
      <alignment horizontal="center" vertical="center"/>
    </xf>
    <xf numFmtId="9" fontId="36" fillId="3" borderId="119" xfId="0" applyNumberFormat="1" applyFont="1" applyFill="1" applyBorder="1" applyAlignment="1">
      <alignment horizontal="center" vertical="center"/>
    </xf>
    <xf numFmtId="0" fontId="87" fillId="3" borderId="116" xfId="0" applyFont="1" applyFill="1" applyBorder="1" applyAlignment="1">
      <alignment horizontal="center" vertical="center" wrapText="1"/>
    </xf>
    <xf numFmtId="0" fontId="87" fillId="3" borderId="0" xfId="0" applyFont="1" applyFill="1" applyAlignment="1">
      <alignment horizontal="center" vertical="center" wrapText="1"/>
    </xf>
    <xf numFmtId="0" fontId="87" fillId="3" borderId="115" xfId="0" applyFont="1" applyFill="1" applyBorder="1" applyAlignment="1">
      <alignment horizontal="center" vertical="center" wrapText="1"/>
    </xf>
    <xf numFmtId="0" fontId="87" fillId="3" borderId="117" xfId="0" applyFont="1" applyFill="1" applyBorder="1" applyAlignment="1">
      <alignment horizontal="center" vertical="center" wrapText="1"/>
    </xf>
    <xf numFmtId="0" fontId="87" fillId="3" borderId="118" xfId="0" applyFont="1" applyFill="1" applyBorder="1" applyAlignment="1">
      <alignment horizontal="center" vertical="center" wrapText="1"/>
    </xf>
    <xf numFmtId="0" fontId="87" fillId="3" borderId="119" xfId="0" applyFont="1" applyFill="1" applyBorder="1" applyAlignment="1">
      <alignment horizontal="center" vertical="center" wrapText="1"/>
    </xf>
    <xf numFmtId="0" fontId="40" fillId="17" borderId="134" xfId="0" applyFont="1" applyFill="1" applyBorder="1" applyAlignment="1">
      <alignment horizontal="center" vertical="center" textRotation="90"/>
    </xf>
    <xf numFmtId="0" fontId="40" fillId="17" borderId="136" xfId="0" applyFont="1" applyFill="1" applyBorder="1" applyAlignment="1">
      <alignment horizontal="center" vertical="center" textRotation="90"/>
    </xf>
    <xf numFmtId="0" fontId="40" fillId="17" borderId="141" xfId="0" applyFont="1" applyFill="1" applyBorder="1" applyAlignment="1">
      <alignment horizontal="center" vertical="center" textRotation="90"/>
    </xf>
    <xf numFmtId="0" fontId="40" fillId="17" borderId="140" xfId="0" applyFont="1" applyFill="1" applyBorder="1" applyAlignment="1">
      <alignment horizontal="center" vertical="center" textRotation="90"/>
    </xf>
    <xf numFmtId="0" fontId="35" fillId="0" borderId="24" xfId="0" applyFont="1" applyBorder="1" applyAlignment="1">
      <alignment horizontal="center" vertical="center" textRotation="90" wrapText="1"/>
    </xf>
    <xf numFmtId="0" fontId="35" fillId="0" borderId="23" xfId="0" applyFont="1" applyBorder="1" applyAlignment="1">
      <alignment horizontal="center" vertical="center" textRotation="90" wrapText="1"/>
    </xf>
    <xf numFmtId="0" fontId="35" fillId="0" borderId="26" xfId="0" applyFont="1" applyBorder="1" applyAlignment="1">
      <alignment horizontal="center" vertical="center" textRotation="90" wrapText="1"/>
    </xf>
    <xf numFmtId="0" fontId="35" fillId="0" borderId="25" xfId="0" applyFont="1" applyBorder="1" applyAlignment="1">
      <alignment horizontal="center" vertical="center" textRotation="90" wrapText="1"/>
    </xf>
    <xf numFmtId="0" fontId="35" fillId="0" borderId="121" xfId="0" applyFont="1" applyBorder="1" applyAlignment="1">
      <alignment horizontal="center" vertical="center" textRotation="90" wrapText="1"/>
    </xf>
    <xf numFmtId="0" fontId="66" fillId="0" borderId="20" xfId="0" applyFont="1" applyBorder="1" applyAlignment="1">
      <alignment horizontal="center" vertical="center" textRotation="90"/>
    </xf>
    <xf numFmtId="0" fontId="66" fillId="0" borderId="19" xfId="0" applyFont="1" applyBorder="1" applyAlignment="1">
      <alignment horizontal="center" vertical="center" textRotation="90"/>
    </xf>
    <xf numFmtId="0" fontId="66" fillId="0" borderId="57" xfId="0" applyFont="1" applyBorder="1" applyAlignment="1">
      <alignment horizontal="center" vertical="center" textRotation="90"/>
    </xf>
    <xf numFmtId="0" fontId="67" fillId="7" borderId="20" xfId="0" applyFont="1" applyFill="1" applyBorder="1" applyAlignment="1">
      <alignment horizontal="center" vertical="center" textRotation="90" wrapText="1"/>
    </xf>
    <xf numFmtId="0" fontId="67" fillId="7" borderId="19" xfId="0" applyFont="1" applyFill="1" applyBorder="1" applyAlignment="1">
      <alignment horizontal="center" vertical="center" textRotation="90" wrapText="1"/>
    </xf>
    <xf numFmtId="0" fontId="67" fillId="7" borderId="57" xfId="0" applyFont="1" applyFill="1" applyBorder="1" applyAlignment="1">
      <alignment horizontal="center" vertical="center" textRotation="90" wrapText="1"/>
    </xf>
    <xf numFmtId="0" fontId="99" fillId="10" borderId="159" xfId="0" applyFont="1" applyFill="1" applyBorder="1" applyAlignment="1">
      <alignment horizontal="center" vertical="center"/>
    </xf>
    <xf numFmtId="0" fontId="99" fillId="10" borderId="160" xfId="0" applyFont="1" applyFill="1" applyBorder="1" applyAlignment="1">
      <alignment horizontal="center" vertical="center"/>
    </xf>
    <xf numFmtId="0" fontId="99" fillId="10" borderId="162" xfId="0" applyFont="1" applyFill="1" applyBorder="1" applyAlignment="1">
      <alignment horizontal="center" vertical="center"/>
    </xf>
    <xf numFmtId="0" fontId="99" fillId="10" borderId="165" xfId="0" applyFont="1" applyFill="1" applyBorder="1" applyAlignment="1">
      <alignment horizontal="center" vertical="center"/>
    </xf>
    <xf numFmtId="0" fontId="99" fillId="10" borderId="166" xfId="0" applyFont="1" applyFill="1" applyBorder="1" applyAlignment="1">
      <alignment horizontal="center" vertical="center"/>
    </xf>
    <xf numFmtId="0" fontId="99" fillId="10" borderId="167" xfId="0" applyFont="1" applyFill="1" applyBorder="1" applyAlignment="1">
      <alignment horizontal="center" vertical="center"/>
    </xf>
    <xf numFmtId="0" fontId="68" fillId="10" borderId="88" xfId="0" applyFont="1" applyFill="1" applyBorder="1" applyAlignment="1">
      <alignment horizontal="center" vertical="center" wrapText="1"/>
    </xf>
    <xf numFmtId="0" fontId="68" fillId="10" borderId="89" xfId="0" applyFont="1" applyFill="1" applyBorder="1" applyAlignment="1">
      <alignment horizontal="center" vertical="center"/>
    </xf>
    <xf numFmtId="0" fontId="68" fillId="10" borderId="90" xfId="0" applyFont="1" applyFill="1" applyBorder="1" applyAlignment="1">
      <alignment horizontal="center" vertical="center"/>
    </xf>
    <xf numFmtId="0" fontId="68" fillId="10" borderId="45" xfId="0" applyFont="1" applyFill="1" applyBorder="1" applyAlignment="1">
      <alignment horizontal="center" vertical="center"/>
    </xf>
    <xf numFmtId="0" fontId="68" fillId="10" borderId="85" xfId="0" applyFont="1" applyFill="1" applyBorder="1" applyAlignment="1">
      <alignment horizontal="center" vertical="center"/>
    </xf>
    <xf numFmtId="0" fontId="68" fillId="10" borderId="84" xfId="0" applyFont="1" applyFill="1" applyBorder="1" applyAlignment="1">
      <alignment horizontal="center" vertical="center"/>
    </xf>
    <xf numFmtId="0" fontId="22" fillId="8" borderId="19" xfId="0" applyFont="1" applyFill="1" applyBorder="1" applyAlignment="1">
      <alignment horizontal="center" vertical="center" wrapText="1"/>
    </xf>
    <xf numFmtId="0" fontId="60" fillId="2" borderId="45" xfId="0" applyFont="1" applyFill="1" applyBorder="1" applyAlignment="1">
      <alignment horizontal="center" vertical="center"/>
    </xf>
    <xf numFmtId="0" fontId="61" fillId="2" borderId="86" xfId="0" applyFont="1" applyFill="1" applyBorder="1" applyAlignment="1">
      <alignment horizontal="center" vertical="center"/>
    </xf>
    <xf numFmtId="0" fontId="90" fillId="7" borderId="159" xfId="0" applyFont="1" applyFill="1" applyBorder="1" applyAlignment="1">
      <alignment horizontal="center" vertical="center"/>
    </xf>
    <xf numFmtId="0" fontId="90" fillId="7" borderId="160" xfId="0" applyFont="1" applyFill="1" applyBorder="1" applyAlignment="1">
      <alignment horizontal="center" vertical="center"/>
    </xf>
    <xf numFmtId="0" fontId="91" fillId="7" borderId="160" xfId="0" applyFont="1" applyFill="1" applyBorder="1" applyAlignment="1">
      <alignment horizontal="right" vertical="center" wrapText="1"/>
    </xf>
    <xf numFmtId="0" fontId="102" fillId="6" borderId="48" xfId="0" applyFont="1" applyFill="1" applyBorder="1" applyAlignment="1">
      <alignment horizontal="right" vertical="center"/>
    </xf>
    <xf numFmtId="0" fontId="75" fillId="6" borderId="101" xfId="0" applyFont="1" applyFill="1" applyBorder="1" applyAlignment="1">
      <alignment horizontal="center" vertical="center"/>
    </xf>
    <xf numFmtId="0" fontId="101" fillId="6" borderId="99" xfId="0" applyFont="1" applyFill="1" applyBorder="1" applyAlignment="1">
      <alignment horizontal="center" vertical="center"/>
    </xf>
    <xf numFmtId="0" fontId="101" fillId="6" borderId="100" xfId="0" applyFont="1" applyFill="1" applyBorder="1" applyAlignment="1">
      <alignment horizontal="center" vertical="center"/>
    </xf>
    <xf numFmtId="9" fontId="71" fillId="2" borderId="102" xfId="0" applyNumberFormat="1" applyFont="1" applyFill="1" applyBorder="1" applyAlignment="1">
      <alignment horizontal="center" vertical="center"/>
    </xf>
    <xf numFmtId="0" fontId="73" fillId="6" borderId="102" xfId="0" applyFont="1" applyFill="1" applyBorder="1" applyAlignment="1">
      <alignment horizontal="center" vertical="center" wrapText="1"/>
    </xf>
    <xf numFmtId="0" fontId="49" fillId="2" borderId="168" xfId="0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center" vertical="center" wrapText="1"/>
    </xf>
  </cellXfs>
  <cellStyles count="8">
    <cellStyle name="Millares" xfId="4" builtinId="3"/>
    <cellStyle name="Millares 2" xfId="6" xr:uid="{00000000-0005-0000-0000-000001000000}"/>
    <cellStyle name="Moneda" xfId="1" builtinId="4"/>
    <cellStyle name="Moneda 2" xfId="2" xr:uid="{00000000-0005-0000-0000-000003000000}"/>
    <cellStyle name="Moneda 2 2" xfId="7" xr:uid="{390C1601-C02C-4340-9FEA-B411D52744DF}"/>
    <cellStyle name="Moneda 3" xfId="3" xr:uid="{00000000-0005-0000-0000-000004000000}"/>
    <cellStyle name="Normal" xfId="0" builtinId="0"/>
    <cellStyle name="Normal 2" xfId="5" xr:uid="{00000000-0005-0000-0000-000006000000}"/>
  </cellStyles>
  <dxfs count="5"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EEE1D7"/>
      <color rgb="FFCCFFCC"/>
      <color rgb="FFFFFFCC"/>
      <color rgb="FF008000"/>
      <color rgb="FFCC66FF"/>
      <color rgb="FF66FFFF"/>
      <color rgb="FFFF99FF"/>
      <color rgb="FF99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</xdr:colOff>
      <xdr:row>0</xdr:row>
      <xdr:rowOff>91441</xdr:rowOff>
    </xdr:from>
    <xdr:to>
      <xdr:col>4</xdr:col>
      <xdr:colOff>525780</xdr:colOff>
      <xdr:row>0</xdr:row>
      <xdr:rowOff>871070</xdr:rowOff>
    </xdr:to>
    <xdr:pic>
      <xdr:nvPicPr>
        <xdr:cNvPr id="3" name="2 Imagen" descr="AITANA New Logo horizontal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13898" b="17966"/>
        <a:stretch>
          <a:fillRect/>
        </a:stretch>
      </xdr:blipFill>
      <xdr:spPr>
        <a:xfrm>
          <a:off x="34290" y="91441"/>
          <a:ext cx="1969770" cy="7796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47203</xdr:colOff>
      <xdr:row>0</xdr:row>
      <xdr:rowOff>65406</xdr:rowOff>
    </xdr:from>
    <xdr:to>
      <xdr:col>3</xdr:col>
      <xdr:colOff>586740</xdr:colOff>
      <xdr:row>0</xdr:row>
      <xdr:rowOff>819718</xdr:rowOff>
    </xdr:to>
    <xdr:pic>
      <xdr:nvPicPr>
        <xdr:cNvPr id="2" name="1 Imagen" descr="Kuné Facebook Foto de Portada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9182"/>
        <a:stretch>
          <a:fillRect/>
        </a:stretch>
      </xdr:blipFill>
      <xdr:spPr>
        <a:xfrm>
          <a:off x="47203" y="65406"/>
          <a:ext cx="1766357" cy="7543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</xdr:rowOff>
    </xdr:from>
    <xdr:to>
      <xdr:col>6</xdr:col>
      <xdr:colOff>15240</xdr:colOff>
      <xdr:row>0</xdr:row>
      <xdr:rowOff>784545</xdr:rowOff>
    </xdr:to>
    <xdr:pic>
      <xdr:nvPicPr>
        <xdr:cNvPr id="3" name="1 Imagen" descr="Kuné Facebook Foto de Portada.png">
          <a:extLst>
            <a:ext uri="{FF2B5EF4-FFF2-40B4-BE49-F238E27FC236}">
              <a16:creationId xmlns:a16="http://schemas.microsoft.com/office/drawing/2014/main" id="{18E24503-C3EA-4DE0-BC7F-0D4104C71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9182"/>
        <a:stretch>
          <a:fillRect/>
        </a:stretch>
      </xdr:blipFill>
      <xdr:spPr>
        <a:xfrm>
          <a:off x="0" y="1905"/>
          <a:ext cx="1874520" cy="7826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83820</xdr:rowOff>
    </xdr:from>
    <xdr:to>
      <xdr:col>6</xdr:col>
      <xdr:colOff>266700</xdr:colOff>
      <xdr:row>0</xdr:row>
      <xdr:rowOff>742771</xdr:rowOff>
    </xdr:to>
    <xdr:pic>
      <xdr:nvPicPr>
        <xdr:cNvPr id="2" name="1 Imagen" descr="Kuné Facebook Foto de Portada.png">
          <a:extLst>
            <a:ext uri="{FF2B5EF4-FFF2-40B4-BE49-F238E27FC236}">
              <a16:creationId xmlns:a16="http://schemas.microsoft.com/office/drawing/2014/main" id="{E8D9ECB9-9FB8-4E80-B7C6-96B65E552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9182"/>
        <a:stretch>
          <a:fillRect/>
        </a:stretch>
      </xdr:blipFill>
      <xdr:spPr>
        <a:xfrm>
          <a:off x="91440" y="83820"/>
          <a:ext cx="1569720" cy="6665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1057275</xdr:colOff>
      <xdr:row>0</xdr:row>
      <xdr:rowOff>38100</xdr:rowOff>
    </xdr:from>
    <xdr:to>
      <xdr:col>2</xdr:col>
      <xdr:colOff>1057275</xdr:colOff>
      <xdr:row>0</xdr:row>
      <xdr:rowOff>666750</xdr:rowOff>
    </xdr:to>
    <xdr:pic>
      <xdr:nvPicPr>
        <xdr:cNvPr id="2" name="1 Imagen" descr="AITANA New Logo horizontal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10381" b="15848"/>
        <a:stretch>
          <a:fillRect/>
        </a:stretch>
      </xdr:blipFill>
      <xdr:spPr bwMode="auto">
        <a:xfrm>
          <a:off x="2495550" y="38100"/>
          <a:ext cx="16287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199159</xdr:colOff>
      <xdr:row>0</xdr:row>
      <xdr:rowOff>38102</xdr:rowOff>
    </xdr:from>
    <xdr:to>
      <xdr:col>2</xdr:col>
      <xdr:colOff>364375</xdr:colOff>
      <xdr:row>1</xdr:row>
      <xdr:rowOff>19900</xdr:rowOff>
    </xdr:to>
    <xdr:pic>
      <xdr:nvPicPr>
        <xdr:cNvPr id="4" name="2 Imagen" descr="AITANA New Logo horizontal.png">
          <a:extLst>
            <a:ext uri="{FF2B5EF4-FFF2-40B4-BE49-F238E27FC236}">
              <a16:creationId xmlns:a16="http://schemas.microsoft.com/office/drawing/2014/main" id="{E08AA76C-B156-4C50-98F8-C0D50A5F6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13898" b="17966"/>
        <a:stretch>
          <a:fillRect/>
        </a:stretch>
      </xdr:blipFill>
      <xdr:spPr>
        <a:xfrm>
          <a:off x="199159" y="38102"/>
          <a:ext cx="1650423" cy="659285"/>
        </a:xfrm>
        <a:prstGeom prst="rect">
          <a:avLst/>
        </a:prstGeom>
      </xdr:spPr>
    </xdr:pic>
    <xdr:clientData/>
  </xdr:twoCellAnchor>
  <xdr:twoCellAnchor editAs="oneCell">
    <xdr:from>
      <xdr:col>2</xdr:col>
      <xdr:colOff>536863</xdr:colOff>
      <xdr:row>0</xdr:row>
      <xdr:rowOff>64080</xdr:rowOff>
    </xdr:from>
    <xdr:to>
      <xdr:col>2</xdr:col>
      <xdr:colOff>2112818</xdr:colOff>
      <xdr:row>1</xdr:row>
      <xdr:rowOff>20037</xdr:rowOff>
    </xdr:to>
    <xdr:pic>
      <xdr:nvPicPr>
        <xdr:cNvPr id="5" name="1 Imagen" descr="Kuné Facebook Foto de Portada.png">
          <a:extLst>
            <a:ext uri="{FF2B5EF4-FFF2-40B4-BE49-F238E27FC236}">
              <a16:creationId xmlns:a16="http://schemas.microsoft.com/office/drawing/2014/main" id="{04D63849-97C3-4E98-AEC5-CE8EFDDAB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r="9182"/>
        <a:stretch>
          <a:fillRect/>
        </a:stretch>
      </xdr:blipFill>
      <xdr:spPr>
        <a:xfrm>
          <a:off x="2157845" y="64080"/>
          <a:ext cx="1575955" cy="637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FF99"/>
    <pageSetUpPr fitToPage="1"/>
  </sheetPr>
  <dimension ref="A1:U30"/>
  <sheetViews>
    <sheetView showGridLines="0" workbookViewId="0">
      <selection activeCell="Z14" sqref="Z14"/>
    </sheetView>
  </sheetViews>
  <sheetFormatPr baseColWidth="10" defaultColWidth="12" defaultRowHeight="13.8" x14ac:dyDescent="0.2"/>
  <cols>
    <col min="1" max="1" width="4.85546875" style="3" bestFit="1" customWidth="1"/>
    <col min="2" max="2" width="5.85546875" style="3" customWidth="1"/>
    <col min="3" max="3" width="6.7109375" style="3" customWidth="1"/>
    <col min="4" max="4" width="10.28515625" style="3" customWidth="1"/>
    <col min="5" max="5" width="10.7109375" style="3" customWidth="1"/>
    <col min="6" max="8" width="10.7109375" style="3" hidden="1" customWidth="1"/>
    <col min="9" max="9" width="14.85546875" style="3" customWidth="1"/>
    <col min="10" max="10" width="16" style="3" customWidth="1"/>
    <col min="11" max="11" width="1.28515625" style="3" customWidth="1"/>
    <col min="12" max="12" width="13.140625" style="3" bestFit="1" customWidth="1"/>
    <col min="13" max="13" width="16" style="3" customWidth="1"/>
    <col min="14" max="14" width="1.85546875" style="3" customWidth="1"/>
    <col min="15" max="15" width="13.28515625" style="3" bestFit="1" customWidth="1"/>
    <col min="16" max="16" width="17.28515625" style="3" customWidth="1"/>
    <col min="17" max="17" width="1.85546875" style="3" customWidth="1"/>
    <col min="18" max="20" width="10" style="3" customWidth="1"/>
    <col min="21" max="21" width="1.85546875" style="3" customWidth="1"/>
    <col min="22" max="16384" width="12" style="3"/>
  </cols>
  <sheetData>
    <row r="1" spans="1:21" ht="74.400000000000006" customHeight="1" thickBot="1" x14ac:dyDescent="0.25">
      <c r="A1" s="368"/>
      <c r="B1" s="369"/>
      <c r="C1" s="369"/>
      <c r="D1" s="369"/>
      <c r="E1" s="369"/>
      <c r="F1" s="175"/>
      <c r="G1" s="175"/>
      <c r="H1" s="175"/>
      <c r="I1" s="370" t="s">
        <v>164</v>
      </c>
      <c r="J1" s="371"/>
      <c r="K1" s="371"/>
      <c r="L1" s="371"/>
      <c r="M1" s="371"/>
      <c r="N1" s="371"/>
      <c r="O1" s="338" t="s">
        <v>154</v>
      </c>
      <c r="P1" s="338"/>
      <c r="Q1" s="338"/>
      <c r="R1" s="338"/>
      <c r="S1" s="338"/>
      <c r="T1" s="338"/>
      <c r="U1" s="176"/>
    </row>
    <row r="2" spans="1:21" ht="21.75" customHeight="1" x14ac:dyDescent="0.2">
      <c r="A2" s="177"/>
      <c r="B2" s="345" t="s">
        <v>142</v>
      </c>
      <c r="C2" s="346"/>
      <c r="D2" s="346"/>
      <c r="E2" s="346"/>
      <c r="F2" s="346"/>
      <c r="G2" s="346"/>
      <c r="H2" s="347"/>
      <c r="I2" s="342" t="s">
        <v>115</v>
      </c>
      <c r="J2" s="342"/>
      <c r="K2" s="178"/>
      <c r="L2" s="342" t="s">
        <v>116</v>
      </c>
      <c r="M2" s="342"/>
      <c r="N2" s="178"/>
      <c r="O2" s="351" t="s">
        <v>52</v>
      </c>
      <c r="P2" s="352"/>
      <c r="Q2" s="2"/>
      <c r="R2" s="348" t="s">
        <v>91</v>
      </c>
      <c r="S2" s="349"/>
      <c r="T2" s="350"/>
      <c r="U2" s="179"/>
    </row>
    <row r="3" spans="1:21" ht="45.6" customHeight="1" thickBot="1" x14ac:dyDescent="0.25">
      <c r="A3" s="180"/>
      <c r="B3" s="362" t="s">
        <v>8</v>
      </c>
      <c r="C3" s="363"/>
      <c r="D3" s="4" t="s">
        <v>82</v>
      </c>
      <c r="E3" s="364" t="s">
        <v>0</v>
      </c>
      <c r="F3" s="364"/>
      <c r="G3" s="4" t="s">
        <v>43</v>
      </c>
      <c r="H3" s="4" t="s">
        <v>26</v>
      </c>
      <c r="I3" s="5" t="s">
        <v>117</v>
      </c>
      <c r="J3" s="4" t="s">
        <v>118</v>
      </c>
      <c r="K3" s="181"/>
      <c r="L3" s="5" t="s">
        <v>119</v>
      </c>
      <c r="M3" s="4" t="s">
        <v>62</v>
      </c>
      <c r="N3" s="2"/>
      <c r="O3" s="6" t="s">
        <v>53</v>
      </c>
      <c r="P3" s="6" t="s">
        <v>56</v>
      </c>
      <c r="Q3" s="2"/>
      <c r="R3" s="7" t="s">
        <v>57</v>
      </c>
      <c r="S3" s="7" t="s">
        <v>60</v>
      </c>
      <c r="T3" s="7" t="s">
        <v>61</v>
      </c>
      <c r="U3" s="182"/>
    </row>
    <row r="4" spans="1:21" ht="15.75" customHeight="1" x14ac:dyDescent="0.2">
      <c r="A4" s="375" t="s">
        <v>140</v>
      </c>
      <c r="B4" s="359" t="s">
        <v>3</v>
      </c>
      <c r="C4" s="343" t="s">
        <v>156</v>
      </c>
      <c r="D4" s="8" t="s">
        <v>44</v>
      </c>
      <c r="E4" s="9" t="s">
        <v>27</v>
      </c>
      <c r="F4" s="8">
        <v>25</v>
      </c>
      <c r="G4" s="10">
        <v>0.34943999999999997</v>
      </c>
      <c r="H4" s="11">
        <v>1911</v>
      </c>
      <c r="I4" s="45">
        <v>1348</v>
      </c>
      <c r="J4" s="13">
        <f>I4*F4</f>
        <v>33700</v>
      </c>
      <c r="K4" s="2"/>
      <c r="L4" s="12">
        <f t="shared" ref="L4:L24" si="0">I4-(I4*$M$25)</f>
        <v>1011</v>
      </c>
      <c r="M4" s="42">
        <f t="shared" ref="M4:M24" si="1">L4*F4</f>
        <v>25275</v>
      </c>
      <c r="N4" s="2"/>
      <c r="O4" s="14">
        <f>SUM(R4:T4)</f>
        <v>0</v>
      </c>
      <c r="P4" s="15">
        <f>O4*M4</f>
        <v>0</v>
      </c>
      <c r="Q4" s="2"/>
      <c r="R4" s="167"/>
      <c r="S4" s="167"/>
      <c r="T4" s="168"/>
      <c r="U4" s="182"/>
    </row>
    <row r="5" spans="1:21" ht="15.75" customHeight="1" x14ac:dyDescent="0.2">
      <c r="A5" s="376"/>
      <c r="B5" s="359"/>
      <c r="C5" s="344"/>
      <c r="D5" s="16" t="s">
        <v>45</v>
      </c>
      <c r="E5" s="17" t="s">
        <v>28</v>
      </c>
      <c r="F5" s="16">
        <v>25</v>
      </c>
      <c r="G5" s="18">
        <v>0.27355428571428575</v>
      </c>
      <c r="H5" s="19">
        <v>1496</v>
      </c>
      <c r="I5" s="46">
        <v>1056</v>
      </c>
      <c r="J5" s="21">
        <f t="shared" ref="J5:J24" si="2">I5*F5</f>
        <v>26400</v>
      </c>
      <c r="K5" s="2"/>
      <c r="L5" s="20">
        <f t="shared" si="0"/>
        <v>792</v>
      </c>
      <c r="M5" s="43">
        <f t="shared" si="1"/>
        <v>19800</v>
      </c>
      <c r="N5" s="2"/>
      <c r="O5" s="22">
        <f t="shared" ref="O5:O24" si="3">SUM(R5:T5)</f>
        <v>0</v>
      </c>
      <c r="P5" s="23">
        <f t="shared" ref="P5:P24" si="4">O5*M5</f>
        <v>0</v>
      </c>
      <c r="Q5" s="2"/>
      <c r="R5" s="169"/>
      <c r="S5" s="169"/>
      <c r="T5" s="170"/>
      <c r="U5" s="182"/>
    </row>
    <row r="6" spans="1:21" ht="15.75" customHeight="1" x14ac:dyDescent="0.2">
      <c r="A6" s="376"/>
      <c r="B6" s="359"/>
      <c r="C6" s="344"/>
      <c r="D6" s="16" t="s">
        <v>46</v>
      </c>
      <c r="E6" s="17" t="s">
        <v>29</v>
      </c>
      <c r="F6" s="16">
        <v>25</v>
      </c>
      <c r="G6" s="18">
        <v>0.23241142857142857</v>
      </c>
      <c r="H6" s="19">
        <v>1271</v>
      </c>
      <c r="I6" s="46">
        <v>896</v>
      </c>
      <c r="J6" s="21">
        <f t="shared" si="2"/>
        <v>22400</v>
      </c>
      <c r="K6" s="2"/>
      <c r="L6" s="20">
        <f t="shared" si="0"/>
        <v>672</v>
      </c>
      <c r="M6" s="43">
        <f t="shared" si="1"/>
        <v>16800</v>
      </c>
      <c r="N6" s="2"/>
      <c r="O6" s="22">
        <f t="shared" si="3"/>
        <v>0</v>
      </c>
      <c r="P6" s="23">
        <f t="shared" si="4"/>
        <v>0</v>
      </c>
      <c r="Q6" s="2"/>
      <c r="R6" s="169"/>
      <c r="S6" s="169"/>
      <c r="T6" s="170"/>
      <c r="U6" s="182"/>
    </row>
    <row r="7" spans="1:21" ht="15.75" customHeight="1" x14ac:dyDescent="0.2">
      <c r="A7" s="376"/>
      <c r="B7" s="359"/>
      <c r="C7" s="361" t="s">
        <v>157</v>
      </c>
      <c r="D7" s="16" t="s">
        <v>25</v>
      </c>
      <c r="E7" s="17" t="s">
        <v>30</v>
      </c>
      <c r="F7" s="16">
        <v>50</v>
      </c>
      <c r="G7" s="18">
        <v>0.192</v>
      </c>
      <c r="H7" s="19">
        <v>1050</v>
      </c>
      <c r="I7" s="46">
        <v>736</v>
      </c>
      <c r="J7" s="21">
        <f t="shared" si="2"/>
        <v>36800</v>
      </c>
      <c r="K7" s="2"/>
      <c r="L7" s="20">
        <f t="shared" si="0"/>
        <v>552</v>
      </c>
      <c r="M7" s="43">
        <f t="shared" si="1"/>
        <v>27600</v>
      </c>
      <c r="N7" s="2"/>
      <c r="O7" s="22">
        <f t="shared" si="3"/>
        <v>0</v>
      </c>
      <c r="P7" s="23">
        <f t="shared" si="4"/>
        <v>0</v>
      </c>
      <c r="Q7" s="2"/>
      <c r="R7" s="169"/>
      <c r="S7" s="169"/>
      <c r="T7" s="169"/>
      <c r="U7" s="182"/>
    </row>
    <row r="8" spans="1:21" ht="15.75" customHeight="1" x14ac:dyDescent="0.2">
      <c r="A8" s="376"/>
      <c r="B8" s="359"/>
      <c r="C8" s="344"/>
      <c r="D8" s="16" t="s">
        <v>9</v>
      </c>
      <c r="E8" s="17" t="s">
        <v>31</v>
      </c>
      <c r="F8" s="16">
        <v>50</v>
      </c>
      <c r="G8" s="18">
        <v>0.14738285714285715</v>
      </c>
      <c r="H8" s="19">
        <v>806</v>
      </c>
      <c r="I8" s="46">
        <v>564</v>
      </c>
      <c r="J8" s="21">
        <f t="shared" si="2"/>
        <v>28200</v>
      </c>
      <c r="K8" s="2"/>
      <c r="L8" s="20">
        <f t="shared" si="0"/>
        <v>423</v>
      </c>
      <c r="M8" s="43">
        <f t="shared" si="1"/>
        <v>21150</v>
      </c>
      <c r="N8" s="2"/>
      <c r="O8" s="22">
        <f t="shared" si="3"/>
        <v>0</v>
      </c>
      <c r="P8" s="23">
        <f t="shared" si="4"/>
        <v>0</v>
      </c>
      <c r="Q8" s="2"/>
      <c r="R8" s="169"/>
      <c r="S8" s="169"/>
      <c r="T8" s="169"/>
      <c r="U8" s="182"/>
    </row>
    <row r="9" spans="1:21" ht="15.75" customHeight="1" x14ac:dyDescent="0.2">
      <c r="A9" s="376"/>
      <c r="B9" s="359"/>
      <c r="C9" s="344"/>
      <c r="D9" s="16" t="s">
        <v>11</v>
      </c>
      <c r="E9" s="17" t="s">
        <v>32</v>
      </c>
      <c r="F9" s="16">
        <v>50</v>
      </c>
      <c r="G9" s="18">
        <v>0.10752</v>
      </c>
      <c r="H9" s="19">
        <v>588</v>
      </c>
      <c r="I9" s="46">
        <v>412</v>
      </c>
      <c r="J9" s="21">
        <f t="shared" si="2"/>
        <v>20600</v>
      </c>
      <c r="K9" s="2"/>
      <c r="L9" s="20">
        <f t="shared" si="0"/>
        <v>309</v>
      </c>
      <c r="M9" s="43">
        <f t="shared" si="1"/>
        <v>15450</v>
      </c>
      <c r="N9" s="2"/>
      <c r="O9" s="22">
        <f t="shared" si="3"/>
        <v>0</v>
      </c>
      <c r="P9" s="23">
        <f t="shared" si="4"/>
        <v>0</v>
      </c>
      <c r="Q9" s="2"/>
      <c r="R9" s="169"/>
      <c r="S9" s="169"/>
      <c r="T9" s="169"/>
      <c r="U9" s="182"/>
    </row>
    <row r="10" spans="1:21" ht="15.75" customHeight="1" x14ac:dyDescent="0.2">
      <c r="A10" s="376"/>
      <c r="B10" s="359"/>
      <c r="C10" s="344"/>
      <c r="D10" s="16" t="s">
        <v>11</v>
      </c>
      <c r="E10" s="17" t="s">
        <v>33</v>
      </c>
      <c r="F10" s="16">
        <v>50</v>
      </c>
      <c r="G10" s="18">
        <v>0.13897142857142858</v>
      </c>
      <c r="H10" s="19">
        <v>760</v>
      </c>
      <c r="I10" s="46">
        <v>528</v>
      </c>
      <c r="J10" s="21">
        <f t="shared" si="2"/>
        <v>26400</v>
      </c>
      <c r="K10" s="2"/>
      <c r="L10" s="20">
        <f t="shared" si="0"/>
        <v>396</v>
      </c>
      <c r="M10" s="43">
        <f t="shared" si="1"/>
        <v>19800</v>
      </c>
      <c r="N10" s="2"/>
      <c r="O10" s="22">
        <f t="shared" si="3"/>
        <v>0</v>
      </c>
      <c r="P10" s="23">
        <f t="shared" si="4"/>
        <v>0</v>
      </c>
      <c r="Q10" s="2"/>
      <c r="R10" s="169"/>
      <c r="S10" s="169"/>
      <c r="T10" s="170"/>
      <c r="U10" s="182"/>
    </row>
    <row r="11" spans="1:21" ht="15.75" customHeight="1" x14ac:dyDescent="0.2">
      <c r="A11" s="376"/>
      <c r="B11" s="359"/>
      <c r="C11" s="344"/>
      <c r="D11" s="16" t="s">
        <v>47</v>
      </c>
      <c r="E11" s="17" t="s">
        <v>34</v>
      </c>
      <c r="F11" s="16">
        <v>50</v>
      </c>
      <c r="G11" s="18">
        <v>7.8994285714285725E-2</v>
      </c>
      <c r="H11" s="19">
        <v>432</v>
      </c>
      <c r="I11" s="46">
        <v>272</v>
      </c>
      <c r="J11" s="21">
        <f t="shared" si="2"/>
        <v>13600</v>
      </c>
      <c r="K11" s="2"/>
      <c r="L11" s="20">
        <f t="shared" si="0"/>
        <v>204</v>
      </c>
      <c r="M11" s="43">
        <f t="shared" si="1"/>
        <v>10200</v>
      </c>
      <c r="N11" s="2"/>
      <c r="O11" s="22">
        <f t="shared" si="3"/>
        <v>0</v>
      </c>
      <c r="P11" s="23">
        <f t="shared" si="4"/>
        <v>0</v>
      </c>
      <c r="Q11" s="2"/>
      <c r="R11" s="169"/>
      <c r="S11" s="169"/>
      <c r="T11" s="170"/>
      <c r="U11" s="182"/>
    </row>
    <row r="12" spans="1:21" ht="15.75" customHeight="1" x14ac:dyDescent="0.2">
      <c r="A12" s="376"/>
      <c r="B12" s="359"/>
      <c r="C12" s="344"/>
      <c r="D12" s="16" t="s">
        <v>48</v>
      </c>
      <c r="E12" s="17" t="s">
        <v>35</v>
      </c>
      <c r="F12" s="16">
        <v>50</v>
      </c>
      <c r="G12" s="18">
        <v>5.3760000000000002E-2</v>
      </c>
      <c r="H12" s="19">
        <v>294</v>
      </c>
      <c r="I12" s="46">
        <v>184</v>
      </c>
      <c r="J12" s="21">
        <f t="shared" si="2"/>
        <v>9200</v>
      </c>
      <c r="K12" s="2"/>
      <c r="L12" s="20">
        <f t="shared" si="0"/>
        <v>138</v>
      </c>
      <c r="M12" s="43">
        <f t="shared" si="1"/>
        <v>6900</v>
      </c>
      <c r="N12" s="2"/>
      <c r="O12" s="22">
        <f t="shared" si="3"/>
        <v>0</v>
      </c>
      <c r="P12" s="23">
        <f t="shared" si="4"/>
        <v>0</v>
      </c>
      <c r="Q12" s="2"/>
      <c r="R12" s="169"/>
      <c r="S12" s="169"/>
      <c r="T12" s="170"/>
      <c r="U12" s="182"/>
    </row>
    <row r="13" spans="1:21" ht="15.75" customHeight="1" thickBot="1" x14ac:dyDescent="0.25">
      <c r="A13" s="376"/>
      <c r="B13" s="360"/>
      <c r="C13" s="354"/>
      <c r="D13" s="24" t="s">
        <v>47</v>
      </c>
      <c r="E13" s="25" t="s">
        <v>36</v>
      </c>
      <c r="F13" s="24">
        <v>50</v>
      </c>
      <c r="G13" s="26">
        <v>6.8937142857142863E-2</v>
      </c>
      <c r="H13" s="27">
        <v>377</v>
      </c>
      <c r="I13" s="47">
        <v>236</v>
      </c>
      <c r="J13" s="29">
        <f t="shared" si="2"/>
        <v>11800</v>
      </c>
      <c r="K13" s="2"/>
      <c r="L13" s="28">
        <f t="shared" si="0"/>
        <v>177</v>
      </c>
      <c r="M13" s="44">
        <f t="shared" si="1"/>
        <v>8850</v>
      </c>
      <c r="N13" s="2"/>
      <c r="O13" s="30">
        <f t="shared" si="3"/>
        <v>0</v>
      </c>
      <c r="P13" s="31">
        <f t="shared" si="4"/>
        <v>0</v>
      </c>
      <c r="Q13" s="2"/>
      <c r="R13" s="171"/>
      <c r="S13" s="171"/>
      <c r="T13" s="172"/>
      <c r="U13" s="182"/>
    </row>
    <row r="14" spans="1:21" ht="15.75" customHeight="1" x14ac:dyDescent="0.2">
      <c r="A14" s="376"/>
      <c r="B14" s="358" t="s">
        <v>4</v>
      </c>
      <c r="C14" s="150" t="s">
        <v>158</v>
      </c>
      <c r="D14" s="32" t="s">
        <v>45</v>
      </c>
      <c r="E14" s="33" t="s">
        <v>37</v>
      </c>
      <c r="F14" s="32">
        <v>25</v>
      </c>
      <c r="G14" s="34">
        <v>0.27812571428571431</v>
      </c>
      <c r="H14" s="35">
        <v>1195</v>
      </c>
      <c r="I14" s="48">
        <v>1072</v>
      </c>
      <c r="J14" s="49">
        <f t="shared" si="2"/>
        <v>26800</v>
      </c>
      <c r="K14" s="2"/>
      <c r="L14" s="12">
        <f t="shared" si="0"/>
        <v>804</v>
      </c>
      <c r="M14" s="42">
        <f t="shared" si="1"/>
        <v>20100</v>
      </c>
      <c r="N14" s="2"/>
      <c r="O14" s="14">
        <f t="shared" si="3"/>
        <v>0</v>
      </c>
      <c r="P14" s="15">
        <f t="shared" si="4"/>
        <v>0</v>
      </c>
      <c r="Q14" s="2"/>
      <c r="R14" s="167"/>
      <c r="S14" s="167"/>
      <c r="T14" s="168"/>
      <c r="U14" s="182"/>
    </row>
    <row r="15" spans="1:21" ht="15.75" customHeight="1" x14ac:dyDescent="0.2">
      <c r="A15" s="376"/>
      <c r="B15" s="359"/>
      <c r="C15" s="361" t="s">
        <v>157</v>
      </c>
      <c r="D15" s="16" t="s">
        <v>46</v>
      </c>
      <c r="E15" s="17" t="s">
        <v>38</v>
      </c>
      <c r="F15" s="16">
        <v>50</v>
      </c>
      <c r="G15" s="18">
        <v>0.23698285714285716</v>
      </c>
      <c r="H15" s="19">
        <v>1018</v>
      </c>
      <c r="I15" s="46">
        <v>908</v>
      </c>
      <c r="J15" s="21">
        <f t="shared" si="2"/>
        <v>45400</v>
      </c>
      <c r="K15" s="2"/>
      <c r="L15" s="20">
        <f t="shared" si="0"/>
        <v>681</v>
      </c>
      <c r="M15" s="43">
        <f t="shared" si="1"/>
        <v>34050</v>
      </c>
      <c r="N15" s="2"/>
      <c r="O15" s="22">
        <f t="shared" si="3"/>
        <v>0</v>
      </c>
      <c r="P15" s="23">
        <f t="shared" si="4"/>
        <v>0</v>
      </c>
      <c r="Q15" s="2"/>
      <c r="R15" s="169"/>
      <c r="S15" s="169"/>
      <c r="T15" s="170"/>
      <c r="U15" s="182"/>
    </row>
    <row r="16" spans="1:21" ht="15.75" customHeight="1" x14ac:dyDescent="0.2">
      <c r="A16" s="376"/>
      <c r="B16" s="359"/>
      <c r="C16" s="344"/>
      <c r="D16" s="16" t="s">
        <v>49</v>
      </c>
      <c r="E16" s="17" t="s">
        <v>24</v>
      </c>
      <c r="F16" s="16">
        <v>50</v>
      </c>
      <c r="G16" s="18">
        <v>0.18724571428571429</v>
      </c>
      <c r="H16" s="19">
        <v>805</v>
      </c>
      <c r="I16" s="46">
        <v>720</v>
      </c>
      <c r="J16" s="21">
        <f t="shared" si="2"/>
        <v>36000</v>
      </c>
      <c r="K16" s="2"/>
      <c r="L16" s="20">
        <f t="shared" si="0"/>
        <v>540</v>
      </c>
      <c r="M16" s="43">
        <f t="shared" si="1"/>
        <v>27000</v>
      </c>
      <c r="N16" s="2"/>
      <c r="O16" s="22">
        <f t="shared" si="3"/>
        <v>0</v>
      </c>
      <c r="P16" s="23">
        <f t="shared" si="4"/>
        <v>0</v>
      </c>
      <c r="Q16" s="2"/>
      <c r="R16" s="169"/>
      <c r="S16" s="169"/>
      <c r="T16" s="170"/>
      <c r="U16" s="182"/>
    </row>
    <row r="17" spans="1:21" ht="15.75" customHeight="1" x14ac:dyDescent="0.2">
      <c r="A17" s="376"/>
      <c r="B17" s="359"/>
      <c r="C17" s="344"/>
      <c r="D17" s="16" t="s">
        <v>25</v>
      </c>
      <c r="E17" s="17" t="s">
        <v>1</v>
      </c>
      <c r="F17" s="16">
        <v>50</v>
      </c>
      <c r="G17" s="18">
        <v>0.16457142857142856</v>
      </c>
      <c r="H17" s="19">
        <v>707</v>
      </c>
      <c r="I17" s="46">
        <v>628</v>
      </c>
      <c r="J17" s="21">
        <f t="shared" si="2"/>
        <v>31400</v>
      </c>
      <c r="K17" s="2"/>
      <c r="L17" s="20">
        <f t="shared" si="0"/>
        <v>471</v>
      </c>
      <c r="M17" s="43">
        <f t="shared" si="1"/>
        <v>23550</v>
      </c>
      <c r="N17" s="2"/>
      <c r="O17" s="22">
        <f t="shared" si="3"/>
        <v>0</v>
      </c>
      <c r="P17" s="23">
        <f t="shared" si="4"/>
        <v>0</v>
      </c>
      <c r="Q17" s="2"/>
      <c r="R17" s="169"/>
      <c r="S17" s="169"/>
      <c r="T17" s="170"/>
      <c r="U17" s="182"/>
    </row>
    <row r="18" spans="1:21" ht="15.75" customHeight="1" x14ac:dyDescent="0.2">
      <c r="A18" s="376"/>
      <c r="B18" s="359"/>
      <c r="C18" s="344"/>
      <c r="D18" s="16" t="s">
        <v>16</v>
      </c>
      <c r="E18" s="17" t="s">
        <v>23</v>
      </c>
      <c r="F18" s="16">
        <v>50</v>
      </c>
      <c r="G18" s="18">
        <v>0.14335999999999999</v>
      </c>
      <c r="H18" s="19">
        <v>616</v>
      </c>
      <c r="I18" s="46">
        <v>544</v>
      </c>
      <c r="J18" s="21">
        <f t="shared" si="2"/>
        <v>27200</v>
      </c>
      <c r="K18" s="2"/>
      <c r="L18" s="20">
        <f t="shared" si="0"/>
        <v>408</v>
      </c>
      <c r="M18" s="43">
        <f t="shared" si="1"/>
        <v>20400</v>
      </c>
      <c r="N18" s="2"/>
      <c r="O18" s="22">
        <f t="shared" si="3"/>
        <v>0</v>
      </c>
      <c r="P18" s="23">
        <f t="shared" si="4"/>
        <v>0</v>
      </c>
      <c r="Q18" s="2"/>
      <c r="R18" s="169"/>
      <c r="S18" s="169"/>
      <c r="T18" s="170"/>
      <c r="U18" s="182"/>
    </row>
    <row r="19" spans="1:21" ht="15.75" customHeight="1" x14ac:dyDescent="0.2">
      <c r="A19" s="376"/>
      <c r="B19" s="359"/>
      <c r="C19" s="344"/>
      <c r="D19" s="16" t="s">
        <v>9</v>
      </c>
      <c r="E19" s="17" t="s">
        <v>18</v>
      </c>
      <c r="F19" s="16">
        <v>50</v>
      </c>
      <c r="G19" s="18">
        <v>0.12361142857142857</v>
      </c>
      <c r="H19" s="19">
        <v>531</v>
      </c>
      <c r="I19" s="46">
        <v>468</v>
      </c>
      <c r="J19" s="21">
        <f t="shared" si="2"/>
        <v>23400</v>
      </c>
      <c r="K19" s="2"/>
      <c r="L19" s="20">
        <f t="shared" si="0"/>
        <v>351</v>
      </c>
      <c r="M19" s="43">
        <f t="shared" si="1"/>
        <v>17550</v>
      </c>
      <c r="N19" s="2"/>
      <c r="O19" s="22">
        <f t="shared" si="3"/>
        <v>0</v>
      </c>
      <c r="P19" s="23">
        <f t="shared" si="4"/>
        <v>0</v>
      </c>
      <c r="Q19" s="2"/>
      <c r="R19" s="169"/>
      <c r="S19" s="169"/>
      <c r="T19" s="170"/>
      <c r="U19" s="182"/>
    </row>
    <row r="20" spans="1:21" ht="15.75" customHeight="1" x14ac:dyDescent="0.2">
      <c r="A20" s="376"/>
      <c r="B20" s="359"/>
      <c r="C20" s="344"/>
      <c r="D20" s="16" t="s">
        <v>50</v>
      </c>
      <c r="E20" s="17" t="s">
        <v>22</v>
      </c>
      <c r="F20" s="16">
        <v>50</v>
      </c>
      <c r="G20" s="18">
        <v>0.10532571428571429</v>
      </c>
      <c r="H20" s="19">
        <v>453</v>
      </c>
      <c r="I20" s="46">
        <v>392</v>
      </c>
      <c r="J20" s="21">
        <f t="shared" si="2"/>
        <v>19600</v>
      </c>
      <c r="K20" s="2"/>
      <c r="L20" s="20">
        <f t="shared" si="0"/>
        <v>294</v>
      </c>
      <c r="M20" s="43">
        <f t="shared" si="1"/>
        <v>14700</v>
      </c>
      <c r="N20" s="2"/>
      <c r="O20" s="22">
        <f t="shared" si="3"/>
        <v>0</v>
      </c>
      <c r="P20" s="23">
        <f t="shared" si="4"/>
        <v>0</v>
      </c>
      <c r="Q20" s="2"/>
      <c r="R20" s="169"/>
      <c r="S20" s="169"/>
      <c r="T20" s="170"/>
      <c r="U20" s="182"/>
    </row>
    <row r="21" spans="1:21" ht="15.75" customHeight="1" thickBot="1" x14ac:dyDescent="0.25">
      <c r="A21" s="376"/>
      <c r="B21" s="360"/>
      <c r="C21" s="354"/>
      <c r="D21" s="24" t="s">
        <v>14</v>
      </c>
      <c r="E21" s="25" t="s">
        <v>39</v>
      </c>
      <c r="F21" s="24">
        <v>50</v>
      </c>
      <c r="G21" s="26">
        <v>8.0640000000000003E-2</v>
      </c>
      <c r="H21" s="27">
        <v>347</v>
      </c>
      <c r="I21" s="47">
        <v>292</v>
      </c>
      <c r="J21" s="29">
        <f t="shared" si="2"/>
        <v>14600</v>
      </c>
      <c r="K21" s="2"/>
      <c r="L21" s="28">
        <f t="shared" si="0"/>
        <v>219</v>
      </c>
      <c r="M21" s="44">
        <f t="shared" si="1"/>
        <v>10950</v>
      </c>
      <c r="N21" s="2"/>
      <c r="O21" s="30">
        <f t="shared" si="3"/>
        <v>0</v>
      </c>
      <c r="P21" s="31">
        <f t="shared" si="4"/>
        <v>0</v>
      </c>
      <c r="Q21" s="2"/>
      <c r="R21" s="171"/>
      <c r="S21" s="171"/>
      <c r="T21" s="172"/>
      <c r="U21" s="182"/>
    </row>
    <row r="22" spans="1:21" ht="15.75" customHeight="1" x14ac:dyDescent="0.2">
      <c r="A22" s="376"/>
      <c r="B22" s="355" t="s">
        <v>51</v>
      </c>
      <c r="C22" s="353" t="s">
        <v>156</v>
      </c>
      <c r="D22" s="8" t="s">
        <v>16</v>
      </c>
      <c r="E22" s="9" t="s">
        <v>40</v>
      </c>
      <c r="F22" s="8">
        <v>25</v>
      </c>
      <c r="G22" s="10">
        <v>0.22491428571428573</v>
      </c>
      <c r="H22" s="11">
        <v>1195</v>
      </c>
      <c r="I22" s="45">
        <v>820</v>
      </c>
      <c r="J22" s="13">
        <f t="shared" si="2"/>
        <v>20500</v>
      </c>
      <c r="K22" s="2"/>
      <c r="L22" s="12">
        <f t="shared" si="0"/>
        <v>615</v>
      </c>
      <c r="M22" s="42">
        <f t="shared" si="1"/>
        <v>15375</v>
      </c>
      <c r="N22" s="2"/>
      <c r="O22" s="14">
        <f t="shared" si="3"/>
        <v>0</v>
      </c>
      <c r="P22" s="15">
        <f t="shared" si="4"/>
        <v>0</v>
      </c>
      <c r="Q22" s="2"/>
      <c r="R22" s="167"/>
      <c r="S22" s="167"/>
      <c r="T22" s="168"/>
      <c r="U22" s="182"/>
    </row>
    <row r="23" spans="1:21" ht="15.75" customHeight="1" x14ac:dyDescent="0.2">
      <c r="A23" s="376"/>
      <c r="B23" s="356"/>
      <c r="C23" s="344"/>
      <c r="D23" s="16" t="s">
        <v>9</v>
      </c>
      <c r="E23" s="17" t="s">
        <v>41</v>
      </c>
      <c r="F23" s="16">
        <v>25</v>
      </c>
      <c r="G23" s="18">
        <v>0.20114285714285715</v>
      </c>
      <c r="H23" s="19">
        <v>1000</v>
      </c>
      <c r="I23" s="46">
        <v>736</v>
      </c>
      <c r="J23" s="21">
        <f t="shared" si="2"/>
        <v>18400</v>
      </c>
      <c r="K23" s="2"/>
      <c r="L23" s="20">
        <f t="shared" si="0"/>
        <v>552</v>
      </c>
      <c r="M23" s="43">
        <f t="shared" si="1"/>
        <v>13800</v>
      </c>
      <c r="N23" s="2"/>
      <c r="O23" s="22">
        <f t="shared" si="3"/>
        <v>0</v>
      </c>
      <c r="P23" s="23">
        <f t="shared" si="4"/>
        <v>0</v>
      </c>
      <c r="Q23" s="2"/>
      <c r="R23" s="169"/>
      <c r="S23" s="169"/>
      <c r="T23" s="170"/>
      <c r="U23" s="182"/>
    </row>
    <row r="24" spans="1:21" ht="15.75" customHeight="1" thickBot="1" x14ac:dyDescent="0.25">
      <c r="A24" s="377"/>
      <c r="B24" s="357"/>
      <c r="C24" s="354"/>
      <c r="D24" s="24" t="s">
        <v>50</v>
      </c>
      <c r="E24" s="25" t="s">
        <v>42</v>
      </c>
      <c r="F24" s="24">
        <v>25</v>
      </c>
      <c r="G24" s="26">
        <v>0.16457142857142856</v>
      </c>
      <c r="H24" s="27">
        <v>746</v>
      </c>
      <c r="I24" s="47">
        <v>596</v>
      </c>
      <c r="J24" s="29">
        <f t="shared" si="2"/>
        <v>14900</v>
      </c>
      <c r="K24" s="2"/>
      <c r="L24" s="28">
        <f t="shared" si="0"/>
        <v>447</v>
      </c>
      <c r="M24" s="44">
        <f t="shared" si="1"/>
        <v>11175</v>
      </c>
      <c r="N24" s="2"/>
      <c r="O24" s="30">
        <f t="shared" si="3"/>
        <v>0</v>
      </c>
      <c r="P24" s="31">
        <f t="shared" si="4"/>
        <v>0</v>
      </c>
      <c r="Q24" s="2"/>
      <c r="R24" s="171"/>
      <c r="S24" s="171"/>
      <c r="T24" s="172"/>
      <c r="U24" s="182"/>
    </row>
    <row r="25" spans="1:21" ht="23.4" customHeight="1" thickBot="1" x14ac:dyDescent="0.35">
      <c r="A25" s="177"/>
      <c r="B25" s="372" t="s">
        <v>159</v>
      </c>
      <c r="C25" s="373"/>
      <c r="D25" s="373"/>
      <c r="E25" s="373"/>
      <c r="F25" s="373"/>
      <c r="G25" s="373"/>
      <c r="H25" s="373"/>
      <c r="I25" s="373"/>
      <c r="J25" s="374"/>
      <c r="K25" s="239"/>
      <c r="L25" s="339" t="s">
        <v>114</v>
      </c>
      <c r="M25" s="365">
        <v>0.25</v>
      </c>
      <c r="N25" s="237"/>
      <c r="O25" s="173">
        <f>SUM(O4:O24)</f>
        <v>0</v>
      </c>
      <c r="P25" s="36">
        <f>SUM(P4:P24)</f>
        <v>0</v>
      </c>
      <c r="Q25" s="2"/>
      <c r="R25" s="37">
        <f>SUM(R4:R24)</f>
        <v>0</v>
      </c>
      <c r="S25" s="37">
        <f>SUM(S4:S24)</f>
        <v>0</v>
      </c>
      <c r="T25" s="37">
        <f>SUM(T4:T24)</f>
        <v>0</v>
      </c>
      <c r="U25" s="182"/>
    </row>
    <row r="26" spans="1:21" ht="20.399999999999999" customHeight="1" x14ac:dyDescent="0.2">
      <c r="A26" s="177"/>
      <c r="B26" s="378" t="s">
        <v>165</v>
      </c>
      <c r="C26" s="379"/>
      <c r="D26" s="379"/>
      <c r="E26" s="379"/>
      <c r="F26" s="379"/>
      <c r="G26" s="379"/>
      <c r="H26" s="379"/>
      <c r="I26" s="379"/>
      <c r="J26" s="380"/>
      <c r="K26" s="239"/>
      <c r="L26" s="340"/>
      <c r="M26" s="366"/>
      <c r="N26" s="238"/>
      <c r="O26" s="38" t="s">
        <v>74</v>
      </c>
      <c r="P26" s="39">
        <f>P25*21%</f>
        <v>0</v>
      </c>
      <c r="Q26" s="2"/>
      <c r="R26" s="2"/>
      <c r="S26" s="2"/>
      <c r="T26" s="2"/>
      <c r="U26" s="182"/>
    </row>
    <row r="27" spans="1:21" ht="21.6" thickBot="1" x14ac:dyDescent="0.25">
      <c r="A27" s="177"/>
      <c r="B27" s="2"/>
      <c r="C27" s="2"/>
      <c r="D27" s="2"/>
      <c r="E27" s="2"/>
      <c r="F27" s="2"/>
      <c r="G27" s="2"/>
      <c r="H27" s="2"/>
      <c r="I27" s="2"/>
      <c r="J27" s="2"/>
      <c r="K27" s="239"/>
      <c r="L27" s="341"/>
      <c r="M27" s="367"/>
      <c r="N27" s="238"/>
      <c r="O27" s="174" t="s">
        <v>55</v>
      </c>
      <c r="P27" s="40">
        <f>SUM(P25:P26)</f>
        <v>0</v>
      </c>
      <c r="Q27" s="2"/>
      <c r="R27" s="2"/>
      <c r="S27" s="2"/>
      <c r="T27" s="231" t="s">
        <v>155</v>
      </c>
      <c r="U27" s="182"/>
    </row>
    <row r="28" spans="1:21" ht="4.2" customHeight="1" x14ac:dyDescent="0.2">
      <c r="A28" s="177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183"/>
      <c r="Q28" s="2"/>
      <c r="R28" s="2"/>
      <c r="S28" s="2"/>
      <c r="T28" s="2"/>
      <c r="U28" s="182"/>
    </row>
    <row r="29" spans="1:21" ht="21.6" customHeight="1" x14ac:dyDescent="0.2">
      <c r="A29" s="177"/>
      <c r="B29" s="2"/>
      <c r="C29" s="2"/>
      <c r="D29" s="2"/>
      <c r="E29" s="2"/>
      <c r="F29" s="89"/>
      <c r="G29" s="41"/>
      <c r="H29" s="2"/>
      <c r="I29" s="2"/>
      <c r="J29" s="2"/>
      <c r="K29" s="2"/>
      <c r="L29" s="2"/>
      <c r="M29" s="2"/>
      <c r="N29" s="2"/>
      <c r="O29" s="87" t="s">
        <v>80</v>
      </c>
      <c r="P29" s="88">
        <f>P25*10.5%</f>
        <v>0</v>
      </c>
      <c r="Q29" s="2"/>
      <c r="R29" s="2"/>
      <c r="S29" s="2"/>
      <c r="T29" s="184"/>
      <c r="U29" s="182"/>
    </row>
    <row r="30" spans="1:21" ht="21.6" customHeight="1" thickBot="1" x14ac:dyDescent="0.25">
      <c r="A30" s="185"/>
      <c r="B30" s="186"/>
      <c r="C30" s="186"/>
      <c r="D30" s="186"/>
      <c r="E30" s="186"/>
      <c r="F30" s="187"/>
      <c r="G30" s="188"/>
      <c r="H30" s="186"/>
      <c r="I30" s="186"/>
      <c r="J30" s="186"/>
      <c r="K30" s="186"/>
      <c r="L30" s="186"/>
      <c r="M30" s="186"/>
      <c r="N30" s="186"/>
      <c r="O30" s="189" t="s">
        <v>55</v>
      </c>
      <c r="P30" s="190">
        <f>P25+P29</f>
        <v>0</v>
      </c>
      <c r="Q30" s="186"/>
      <c r="R30" s="186"/>
      <c r="S30" s="186"/>
      <c r="T30" s="191"/>
      <c r="U30" s="192"/>
    </row>
  </sheetData>
  <sheetProtection algorithmName="SHA-512" hashValue="AjORuQQbecEHlByMrgn0GMkZ5fZioSqhCbn8oiwBxkTwCxMYbBY00tP1lgyor2PU5BKW3czU97ra7hxoo9fxNg==" saltValue="Bx9iZZixA9b7vgopJGYHbQ==" spinCount="100000" sheet="1" objects="1" scenarios="1"/>
  <protectedRanges>
    <protectedRange sqref="R4:T24" name="Modificable"/>
  </protectedRanges>
  <mergeCells count="22">
    <mergeCell ref="M25:M27"/>
    <mergeCell ref="A1:E1"/>
    <mergeCell ref="I1:N1"/>
    <mergeCell ref="B25:J25"/>
    <mergeCell ref="A4:A24"/>
    <mergeCell ref="B26:J26"/>
    <mergeCell ref="O1:T1"/>
    <mergeCell ref="L25:L27"/>
    <mergeCell ref="I2:J2"/>
    <mergeCell ref="L2:M2"/>
    <mergeCell ref="C4:C6"/>
    <mergeCell ref="B2:H2"/>
    <mergeCell ref="R2:T2"/>
    <mergeCell ref="O2:P2"/>
    <mergeCell ref="C22:C24"/>
    <mergeCell ref="B22:B24"/>
    <mergeCell ref="B14:B21"/>
    <mergeCell ref="C15:C21"/>
    <mergeCell ref="C7:C13"/>
    <mergeCell ref="B3:C3"/>
    <mergeCell ref="E3:F3"/>
    <mergeCell ref="B4:B13"/>
  </mergeCells>
  <conditionalFormatting sqref="O4:O24">
    <cfRule type="cellIs" dxfId="4" priority="1" operator="equal">
      <formula>0</formula>
    </cfRule>
  </conditionalFormatting>
  <printOptions horizontalCentered="1"/>
  <pageMargins left="0.23622047244094491" right="0.23622047244094491" top="0.55118110236220474" bottom="0.55118110236220474" header="0.31496062992125984" footer="0.31496062992125984"/>
  <pageSetup paperSize="9" scale="97" orientation="landscape" r:id="rId1"/>
  <headerFooter>
    <oddHeader>&amp;A</oddHeader>
    <oddFooter>Página &amp;P de 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FF"/>
    <pageSetUpPr fitToPage="1"/>
  </sheetPr>
  <dimension ref="A1:W18"/>
  <sheetViews>
    <sheetView showGridLines="0" zoomScaleNormal="100" workbookViewId="0">
      <selection activeCell="P4" sqref="P4"/>
    </sheetView>
  </sheetViews>
  <sheetFormatPr baseColWidth="10" defaultColWidth="12" defaultRowHeight="13.8" x14ac:dyDescent="0.2"/>
  <cols>
    <col min="1" max="1" width="5.28515625" style="51" customWidth="1"/>
    <col min="2" max="2" width="5.85546875" style="51" customWidth="1"/>
    <col min="3" max="3" width="11.7109375" style="51" customWidth="1"/>
    <col min="4" max="4" width="12" style="51" customWidth="1"/>
    <col min="5" max="5" width="8" style="51" hidden="1" customWidth="1"/>
    <col min="6" max="6" width="10.28515625" style="51" hidden="1" customWidth="1"/>
    <col min="7" max="7" width="13.42578125" style="51" customWidth="1"/>
    <col min="8" max="8" width="14.140625" style="51" customWidth="1"/>
    <col min="9" max="9" width="1.28515625" style="51" customWidth="1"/>
    <col min="10" max="10" width="13.42578125" style="51" customWidth="1"/>
    <col min="11" max="11" width="14.140625" style="51" customWidth="1"/>
    <col min="12" max="12" width="2.42578125" style="51" customWidth="1"/>
    <col min="13" max="13" width="13.28515625" style="51" customWidth="1"/>
    <col min="14" max="14" width="17.28515625" style="51" customWidth="1"/>
    <col min="15" max="15" width="2.42578125" style="51" customWidth="1"/>
    <col min="16" max="23" width="7" style="51" customWidth="1"/>
    <col min="24" max="16384" width="12" style="51"/>
  </cols>
  <sheetData>
    <row r="1" spans="1:23" ht="69.599999999999994" customHeight="1" thickBot="1" x14ac:dyDescent="0.25">
      <c r="A1" s="390"/>
      <c r="B1" s="391"/>
      <c r="C1" s="391"/>
      <c r="D1" s="391"/>
      <c r="E1" s="285"/>
      <c r="F1" s="285"/>
      <c r="G1" s="383" t="s">
        <v>168</v>
      </c>
      <c r="H1" s="383"/>
      <c r="I1" s="383"/>
      <c r="J1" s="383"/>
      <c r="K1" s="383"/>
      <c r="L1" s="383"/>
      <c r="M1" s="383"/>
      <c r="N1" s="383"/>
      <c r="O1" s="286"/>
      <c r="P1" s="286"/>
      <c r="Q1" s="286"/>
      <c r="R1" s="286"/>
      <c r="S1" s="286"/>
      <c r="T1" s="286"/>
      <c r="U1" s="286"/>
      <c r="V1" s="287"/>
      <c r="W1" s="303" t="s">
        <v>141</v>
      </c>
    </row>
    <row r="2" spans="1:23" ht="21.75" customHeight="1" x14ac:dyDescent="0.2">
      <c r="A2" s="407" t="s">
        <v>63</v>
      </c>
      <c r="B2" s="408"/>
      <c r="C2" s="408"/>
      <c r="D2" s="409"/>
      <c r="E2" s="50"/>
      <c r="F2" s="50"/>
      <c r="G2" s="402" t="s">
        <v>120</v>
      </c>
      <c r="H2" s="401"/>
      <c r="I2" s="288"/>
      <c r="J2" s="400" t="s">
        <v>121</v>
      </c>
      <c r="K2" s="401"/>
      <c r="L2" s="288"/>
      <c r="M2" s="403" t="s">
        <v>52</v>
      </c>
      <c r="N2" s="404"/>
      <c r="O2" s="288"/>
      <c r="P2" s="394" t="s">
        <v>143</v>
      </c>
      <c r="Q2" s="395"/>
      <c r="R2" s="395"/>
      <c r="S2" s="395"/>
      <c r="T2" s="395"/>
      <c r="U2" s="395"/>
      <c r="V2" s="395"/>
      <c r="W2" s="396"/>
    </row>
    <row r="3" spans="1:23" ht="76.5" customHeight="1" thickBot="1" x14ac:dyDescent="0.25">
      <c r="A3" s="405" t="s">
        <v>86</v>
      </c>
      <c r="B3" s="406"/>
      <c r="C3" s="52" t="s">
        <v>78</v>
      </c>
      <c r="D3" s="410" t="s">
        <v>0</v>
      </c>
      <c r="E3" s="410"/>
      <c r="F3" s="52" t="s">
        <v>2</v>
      </c>
      <c r="G3" s="52" t="s">
        <v>138</v>
      </c>
      <c r="H3" s="52" t="s">
        <v>64</v>
      </c>
      <c r="I3" s="289"/>
      <c r="J3" s="53" t="s">
        <v>122</v>
      </c>
      <c r="K3" s="52" t="s">
        <v>65</v>
      </c>
      <c r="L3" s="290"/>
      <c r="M3" s="54" t="s">
        <v>53</v>
      </c>
      <c r="N3" s="55" t="s">
        <v>56</v>
      </c>
      <c r="O3" s="288"/>
      <c r="P3" s="92" t="s">
        <v>71</v>
      </c>
      <c r="Q3" s="92" t="s">
        <v>72</v>
      </c>
      <c r="R3" s="92" t="s">
        <v>73</v>
      </c>
      <c r="S3" s="92" t="s">
        <v>70</v>
      </c>
      <c r="T3" s="92" t="s">
        <v>69</v>
      </c>
      <c r="U3" s="92" t="s">
        <v>68</v>
      </c>
      <c r="V3" s="92" t="s">
        <v>170</v>
      </c>
      <c r="W3" s="92" t="s">
        <v>169</v>
      </c>
    </row>
    <row r="4" spans="1:23" ht="15.75" customHeight="1" x14ac:dyDescent="0.2">
      <c r="A4" s="417" t="s">
        <v>139</v>
      </c>
      <c r="B4" s="420" t="s">
        <v>3</v>
      </c>
      <c r="C4" s="78" t="s">
        <v>87</v>
      </c>
      <c r="D4" s="79" t="s">
        <v>10</v>
      </c>
      <c r="E4" s="80">
        <v>50</v>
      </c>
      <c r="F4" s="80">
        <v>0.1399</v>
      </c>
      <c r="G4" s="236">
        <v>639.99999840000009</v>
      </c>
      <c r="H4" s="157">
        <f t="shared" ref="H4:H12" si="0">G4*50</f>
        <v>31999.999920000006</v>
      </c>
      <c r="I4" s="290"/>
      <c r="J4" s="59">
        <f t="shared" ref="J4:J12" si="1">G4-(G4*$K$13)</f>
        <v>479.99999880000007</v>
      </c>
      <c r="K4" s="151">
        <f>J4*50</f>
        <v>23999.999940000005</v>
      </c>
      <c r="L4" s="290"/>
      <c r="M4" s="60">
        <f t="shared" ref="M4:M12" si="2">SUM(P4:W4)</f>
        <v>0</v>
      </c>
      <c r="N4" s="61">
        <f t="shared" ref="N4:N12" si="3">M4*K4</f>
        <v>0</v>
      </c>
      <c r="O4" s="288"/>
      <c r="P4" s="163"/>
      <c r="Q4" s="163"/>
      <c r="R4" s="163"/>
      <c r="S4" s="163"/>
      <c r="T4" s="163"/>
      <c r="U4" s="163"/>
      <c r="V4" s="163"/>
      <c r="W4" s="163"/>
    </row>
    <row r="5" spans="1:23" ht="15.75" customHeight="1" x14ac:dyDescent="0.2">
      <c r="A5" s="418"/>
      <c r="B5" s="421"/>
      <c r="C5" s="62" t="s">
        <v>67</v>
      </c>
      <c r="D5" s="63" t="s">
        <v>12</v>
      </c>
      <c r="E5" s="64">
        <v>50</v>
      </c>
      <c r="F5" s="64">
        <v>8.4100000000000008E-2</v>
      </c>
      <c r="G5" s="234">
        <v>391.99999902000002</v>
      </c>
      <c r="H5" s="155">
        <f t="shared" si="0"/>
        <v>19599.999951000002</v>
      </c>
      <c r="I5" s="290"/>
      <c r="J5" s="65">
        <f t="shared" si="1"/>
        <v>293.99999926500004</v>
      </c>
      <c r="K5" s="152">
        <f t="shared" ref="K5:K12" si="4">J5*50</f>
        <v>14699.999963250002</v>
      </c>
      <c r="L5" s="290"/>
      <c r="M5" s="66">
        <f t="shared" si="2"/>
        <v>0</v>
      </c>
      <c r="N5" s="67">
        <f t="shared" si="3"/>
        <v>0</v>
      </c>
      <c r="O5" s="288"/>
      <c r="P5" s="164"/>
      <c r="Q5" s="164"/>
      <c r="R5" s="164"/>
      <c r="S5" s="164"/>
      <c r="T5" s="164"/>
      <c r="U5" s="164"/>
      <c r="V5" s="164"/>
      <c r="W5" s="164"/>
    </row>
    <row r="6" spans="1:23" ht="15.75" customHeight="1" x14ac:dyDescent="0.2">
      <c r="A6" s="418"/>
      <c r="B6" s="421"/>
      <c r="C6" s="62" t="s">
        <v>88</v>
      </c>
      <c r="D6" s="63" t="s">
        <v>13</v>
      </c>
      <c r="E6" s="64">
        <v>50</v>
      </c>
      <c r="F6" s="64">
        <v>8.7100000000000011E-2</v>
      </c>
      <c r="G6" s="234">
        <v>327.99999918000003</v>
      </c>
      <c r="H6" s="155">
        <f t="shared" si="0"/>
        <v>16399.999959000001</v>
      </c>
      <c r="I6" s="290"/>
      <c r="J6" s="65">
        <f t="shared" si="1"/>
        <v>245.99999938500002</v>
      </c>
      <c r="K6" s="152">
        <f t="shared" si="4"/>
        <v>12299.999969250001</v>
      </c>
      <c r="L6" s="290"/>
      <c r="M6" s="66">
        <f t="shared" si="2"/>
        <v>0</v>
      </c>
      <c r="N6" s="67">
        <f t="shared" si="3"/>
        <v>0</v>
      </c>
      <c r="O6" s="288"/>
      <c r="P6" s="164"/>
      <c r="Q6" s="164"/>
      <c r="R6" s="164"/>
      <c r="S6" s="164"/>
      <c r="T6" s="164"/>
      <c r="U6" s="164"/>
      <c r="V6" s="164"/>
      <c r="W6" s="164"/>
    </row>
    <row r="7" spans="1:23" ht="15.75" customHeight="1" thickBot="1" x14ac:dyDescent="0.25">
      <c r="A7" s="418"/>
      <c r="B7" s="422"/>
      <c r="C7" s="68" t="s">
        <v>50</v>
      </c>
      <c r="D7" s="69" t="s">
        <v>15</v>
      </c>
      <c r="E7" s="70">
        <v>50</v>
      </c>
      <c r="F7" s="70">
        <v>6.7900000000000002E-2</v>
      </c>
      <c r="G7" s="235">
        <v>271.99999932000003</v>
      </c>
      <c r="H7" s="156">
        <f t="shared" si="0"/>
        <v>13599.999966000001</v>
      </c>
      <c r="I7" s="290"/>
      <c r="J7" s="71">
        <f t="shared" si="1"/>
        <v>203.99999949000002</v>
      </c>
      <c r="K7" s="153">
        <f t="shared" si="4"/>
        <v>10199.9999745</v>
      </c>
      <c r="L7" s="290"/>
      <c r="M7" s="72">
        <f t="shared" si="2"/>
        <v>0</v>
      </c>
      <c r="N7" s="73">
        <f t="shared" si="3"/>
        <v>0</v>
      </c>
      <c r="O7" s="288"/>
      <c r="P7" s="165"/>
      <c r="Q7" s="165"/>
      <c r="R7" s="165"/>
      <c r="S7" s="165"/>
      <c r="T7" s="165"/>
      <c r="U7" s="165"/>
      <c r="V7" s="165"/>
      <c r="W7" s="165"/>
    </row>
    <row r="8" spans="1:23" ht="15.75" customHeight="1" x14ac:dyDescent="0.2">
      <c r="A8" s="418"/>
      <c r="B8" s="381" t="s">
        <v>19</v>
      </c>
      <c r="C8" s="56" t="s">
        <v>66</v>
      </c>
      <c r="D8" s="57" t="s">
        <v>17</v>
      </c>
      <c r="E8" s="58">
        <v>50</v>
      </c>
      <c r="F8" s="58">
        <v>0.1075</v>
      </c>
      <c r="G8" s="233">
        <v>591.99999852000008</v>
      </c>
      <c r="H8" s="154">
        <f t="shared" si="0"/>
        <v>29599.999926000004</v>
      </c>
      <c r="I8" s="290"/>
      <c r="J8" s="59">
        <f t="shared" si="1"/>
        <v>443.99999889000003</v>
      </c>
      <c r="K8" s="151">
        <f t="shared" si="4"/>
        <v>22199.999944500003</v>
      </c>
      <c r="L8" s="290"/>
      <c r="M8" s="60">
        <f t="shared" si="2"/>
        <v>0</v>
      </c>
      <c r="N8" s="61">
        <f t="shared" si="3"/>
        <v>0</v>
      </c>
      <c r="O8" s="288"/>
      <c r="P8" s="163"/>
      <c r="Q8" s="163"/>
      <c r="R8" s="163"/>
      <c r="S8" s="163"/>
      <c r="T8" s="163"/>
      <c r="U8" s="163"/>
      <c r="V8" s="163"/>
      <c r="W8" s="163"/>
    </row>
    <row r="9" spans="1:23" ht="15.75" customHeight="1" x14ac:dyDescent="0.2">
      <c r="A9" s="418"/>
      <c r="B9" s="381"/>
      <c r="C9" s="62" t="s">
        <v>67</v>
      </c>
      <c r="D9" s="63" t="s">
        <v>1</v>
      </c>
      <c r="E9" s="64">
        <v>50</v>
      </c>
      <c r="F9" s="64">
        <v>7.980000000000001E-2</v>
      </c>
      <c r="G9" s="234">
        <v>427.99999893</v>
      </c>
      <c r="H9" s="155">
        <f t="shared" si="0"/>
        <v>21399.9999465</v>
      </c>
      <c r="I9" s="290"/>
      <c r="J9" s="65">
        <f t="shared" si="1"/>
        <v>320.99999919750002</v>
      </c>
      <c r="K9" s="152">
        <f t="shared" si="4"/>
        <v>16049.999959875</v>
      </c>
      <c r="L9" s="290"/>
      <c r="M9" s="66">
        <f t="shared" si="2"/>
        <v>0</v>
      </c>
      <c r="N9" s="67">
        <f t="shared" si="3"/>
        <v>0</v>
      </c>
      <c r="O9" s="288"/>
      <c r="P9" s="164"/>
      <c r="Q9" s="164"/>
      <c r="R9" s="164"/>
      <c r="S9" s="164"/>
      <c r="T9" s="164"/>
      <c r="U9" s="164"/>
      <c r="V9" s="164"/>
      <c r="W9" s="164"/>
    </row>
    <row r="10" spans="1:23" ht="15.75" customHeight="1" x14ac:dyDescent="0.2">
      <c r="A10" s="418"/>
      <c r="B10" s="381"/>
      <c r="C10" s="74" t="s">
        <v>89</v>
      </c>
      <c r="D10" s="75" t="s">
        <v>18</v>
      </c>
      <c r="E10" s="76">
        <v>50</v>
      </c>
      <c r="F10" s="76">
        <v>6.2199999999999998E-2</v>
      </c>
      <c r="G10" s="234">
        <v>349.33333246000001</v>
      </c>
      <c r="H10" s="155">
        <f t="shared" si="0"/>
        <v>17466.666623000001</v>
      </c>
      <c r="I10" s="290"/>
      <c r="J10" s="77">
        <f t="shared" si="1"/>
        <v>261.99999934499999</v>
      </c>
      <c r="K10" s="152">
        <f t="shared" si="4"/>
        <v>13099.99996725</v>
      </c>
      <c r="L10" s="290"/>
      <c r="M10" s="66">
        <f t="shared" si="2"/>
        <v>0</v>
      </c>
      <c r="N10" s="67">
        <f t="shared" si="3"/>
        <v>0</v>
      </c>
      <c r="O10" s="288"/>
      <c r="P10" s="164"/>
      <c r="Q10" s="164"/>
      <c r="R10" s="164"/>
      <c r="S10" s="164"/>
      <c r="T10" s="164"/>
      <c r="U10" s="164"/>
      <c r="V10" s="164"/>
      <c r="W10" s="164"/>
    </row>
    <row r="11" spans="1:23" ht="15.75" customHeight="1" x14ac:dyDescent="0.2">
      <c r="A11" s="418"/>
      <c r="B11" s="381"/>
      <c r="C11" s="74" t="s">
        <v>90</v>
      </c>
      <c r="D11" s="75" t="s">
        <v>22</v>
      </c>
      <c r="E11" s="76">
        <v>50</v>
      </c>
      <c r="F11" s="76">
        <v>6.2199999999999998E-2</v>
      </c>
      <c r="G11" s="234">
        <v>295.99999926000004</v>
      </c>
      <c r="H11" s="155">
        <f>G11*50</f>
        <v>14799.999963000002</v>
      </c>
      <c r="I11" s="290"/>
      <c r="J11" s="77">
        <f t="shared" si="1"/>
        <v>221.99999944500001</v>
      </c>
      <c r="K11" s="152">
        <f>J11*50</f>
        <v>11099.999972250002</v>
      </c>
      <c r="L11" s="290"/>
      <c r="M11" s="66">
        <f t="shared" si="2"/>
        <v>0</v>
      </c>
      <c r="N11" s="67">
        <f t="shared" si="3"/>
        <v>0</v>
      </c>
      <c r="O11" s="288"/>
      <c r="P11" s="166"/>
      <c r="Q11" s="166"/>
      <c r="R11" s="166"/>
      <c r="S11" s="166"/>
      <c r="T11" s="166"/>
      <c r="U11" s="166"/>
      <c r="V11" s="166"/>
      <c r="W11" s="166"/>
    </row>
    <row r="12" spans="1:23" ht="15.75" customHeight="1" thickBot="1" x14ac:dyDescent="0.25">
      <c r="A12" s="419"/>
      <c r="B12" s="382"/>
      <c r="C12" s="68" t="s">
        <v>50</v>
      </c>
      <c r="D12" s="69" t="s">
        <v>6</v>
      </c>
      <c r="E12" s="70">
        <v>50</v>
      </c>
      <c r="F12" s="70">
        <v>6.2199999999999998E-2</v>
      </c>
      <c r="G12" s="235">
        <v>227.99999943</v>
      </c>
      <c r="H12" s="156">
        <f t="shared" si="0"/>
        <v>11399.999971499999</v>
      </c>
      <c r="I12" s="290"/>
      <c r="J12" s="71">
        <f t="shared" si="1"/>
        <v>170.9999995725</v>
      </c>
      <c r="K12" s="153">
        <f t="shared" si="4"/>
        <v>8549.9999786250009</v>
      </c>
      <c r="L12" s="290"/>
      <c r="M12" s="72">
        <f t="shared" si="2"/>
        <v>0</v>
      </c>
      <c r="N12" s="73">
        <f t="shared" si="3"/>
        <v>0</v>
      </c>
      <c r="O12" s="288"/>
      <c r="P12" s="165"/>
      <c r="Q12" s="165"/>
      <c r="R12" s="165"/>
      <c r="S12" s="165"/>
      <c r="T12" s="165"/>
      <c r="U12" s="165"/>
      <c r="V12" s="165"/>
      <c r="W12" s="165"/>
    </row>
    <row r="13" spans="1:23" ht="22.95" customHeight="1" x14ac:dyDescent="0.2">
      <c r="A13" s="291"/>
      <c r="B13" s="397" t="s">
        <v>166</v>
      </c>
      <c r="C13" s="398"/>
      <c r="D13" s="398"/>
      <c r="E13" s="398"/>
      <c r="F13" s="398"/>
      <c r="G13" s="398"/>
      <c r="H13" s="399"/>
      <c r="I13" s="240"/>
      <c r="J13" s="387" t="s">
        <v>171</v>
      </c>
      <c r="K13" s="384">
        <v>0.25</v>
      </c>
      <c r="L13" s="290"/>
      <c r="M13" s="81">
        <f>SUM(M4:M12)</f>
        <v>0</v>
      </c>
      <c r="N13" s="82">
        <f>SUM(N4:N12)</f>
        <v>0</v>
      </c>
      <c r="O13" s="288"/>
      <c r="P13" s="83">
        <f t="shared" ref="P13:W13" si="5">SUM(P4:P12)</f>
        <v>0</v>
      </c>
      <c r="Q13" s="83">
        <f t="shared" si="5"/>
        <v>0</v>
      </c>
      <c r="R13" s="83">
        <f t="shared" si="5"/>
        <v>0</v>
      </c>
      <c r="S13" s="83">
        <f t="shared" si="5"/>
        <v>0</v>
      </c>
      <c r="T13" s="83">
        <f t="shared" si="5"/>
        <v>0</v>
      </c>
      <c r="U13" s="83">
        <f t="shared" si="5"/>
        <v>0</v>
      </c>
      <c r="V13" s="83">
        <f t="shared" si="5"/>
        <v>0</v>
      </c>
      <c r="W13" s="83">
        <f t="shared" si="5"/>
        <v>0</v>
      </c>
    </row>
    <row r="14" spans="1:23" ht="16.2" customHeight="1" x14ac:dyDescent="0.2">
      <c r="A14" s="292"/>
      <c r="B14" s="411" t="s">
        <v>167</v>
      </c>
      <c r="C14" s="412"/>
      <c r="D14" s="412"/>
      <c r="E14" s="412"/>
      <c r="F14" s="412"/>
      <c r="G14" s="412"/>
      <c r="H14" s="413"/>
      <c r="I14" s="240"/>
      <c r="J14" s="388"/>
      <c r="K14" s="385"/>
      <c r="L14" s="290"/>
      <c r="M14" s="84" t="s">
        <v>74</v>
      </c>
      <c r="N14" s="67">
        <f>N13*21%</f>
        <v>0</v>
      </c>
      <c r="O14" s="288"/>
      <c r="P14" s="392"/>
      <c r="Q14" s="392"/>
      <c r="R14" s="392"/>
      <c r="S14" s="392"/>
      <c r="T14" s="392"/>
      <c r="U14" s="392"/>
      <c r="V14" s="392"/>
      <c r="W14" s="393"/>
    </row>
    <row r="15" spans="1:23" ht="26.4" thickBot="1" x14ac:dyDescent="0.25">
      <c r="A15" s="292"/>
      <c r="B15" s="414"/>
      <c r="C15" s="415"/>
      <c r="D15" s="415"/>
      <c r="E15" s="415"/>
      <c r="F15" s="415"/>
      <c r="G15" s="415"/>
      <c r="H15" s="416"/>
      <c r="I15" s="240"/>
      <c r="J15" s="389"/>
      <c r="K15" s="386"/>
      <c r="L15" s="290"/>
      <c r="M15" s="85" t="s">
        <v>55</v>
      </c>
      <c r="N15" s="86">
        <f>SUM(N13:N14)</f>
        <v>0</v>
      </c>
      <c r="O15" s="290"/>
      <c r="P15" s="290"/>
      <c r="Q15" s="290"/>
      <c r="R15" s="290"/>
      <c r="S15" s="290"/>
      <c r="T15" s="290"/>
      <c r="U15" s="290"/>
      <c r="V15" s="290"/>
      <c r="W15" s="293" t="s">
        <v>152</v>
      </c>
    </row>
    <row r="16" spans="1:23" ht="7.5" customHeight="1" x14ac:dyDescent="0.2">
      <c r="A16" s="291"/>
      <c r="B16" s="290"/>
      <c r="C16" s="290"/>
      <c r="D16" s="290"/>
      <c r="E16" s="290"/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4"/>
    </row>
    <row r="17" spans="1:23" ht="16.2" customHeight="1" x14ac:dyDescent="0.2">
      <c r="A17" s="291"/>
      <c r="B17" s="290"/>
      <c r="C17" s="290"/>
      <c r="D17" s="290"/>
      <c r="E17" s="295"/>
      <c r="F17" s="295"/>
      <c r="G17" s="290"/>
      <c r="H17" s="290"/>
      <c r="I17" s="290"/>
      <c r="J17" s="290"/>
      <c r="K17" s="290"/>
      <c r="L17" s="290"/>
      <c r="M17" s="91" t="s">
        <v>80</v>
      </c>
      <c r="N17" s="90">
        <f>+N13*10.5%</f>
        <v>0</v>
      </c>
      <c r="O17" s="290"/>
      <c r="P17" s="290"/>
      <c r="Q17" s="290"/>
      <c r="R17" s="290"/>
      <c r="S17" s="290"/>
      <c r="T17" s="290"/>
      <c r="U17" s="290"/>
      <c r="V17" s="290"/>
      <c r="W17" s="294"/>
    </row>
    <row r="18" spans="1:23" x14ac:dyDescent="0.2">
      <c r="A18" s="296"/>
      <c r="B18" s="297"/>
      <c r="C18" s="297"/>
      <c r="D18" s="297"/>
      <c r="E18" s="298"/>
      <c r="F18" s="298"/>
      <c r="G18" s="297"/>
      <c r="H18" s="297"/>
      <c r="I18" s="297"/>
      <c r="J18" s="297"/>
      <c r="K18" s="297"/>
      <c r="L18" s="297"/>
      <c r="M18" s="299" t="s">
        <v>55</v>
      </c>
      <c r="N18" s="300">
        <f>+N13+N17</f>
        <v>0</v>
      </c>
      <c r="O18" s="297"/>
      <c r="P18" s="297"/>
      <c r="Q18" s="297"/>
      <c r="R18" s="297"/>
      <c r="S18" s="297"/>
      <c r="T18" s="297"/>
      <c r="U18" s="297"/>
      <c r="V18" s="297"/>
      <c r="W18" s="301"/>
    </row>
  </sheetData>
  <sheetProtection algorithmName="SHA-512" hashValue="oh/0RqqDBBftmt4mGqaBzugyh2PZ87dYdiE9s+Fb9kGZjSjv7ezgja46n6/+c8E1X4L+nXV5pql9HTmVyMh/6A==" saltValue="7RpaOchSTYYHpSc8u3lxLA==" spinCount="100000" sheet="1" objects="1" scenarios="1"/>
  <protectedRanges>
    <protectedRange sqref="P4:W12" name="Modificable"/>
  </protectedRanges>
  <mergeCells count="17">
    <mergeCell ref="P14:W14"/>
    <mergeCell ref="P2:W2"/>
    <mergeCell ref="B13:H13"/>
    <mergeCell ref="J2:K2"/>
    <mergeCell ref="G2:H2"/>
    <mergeCell ref="M2:N2"/>
    <mergeCell ref="A3:B3"/>
    <mergeCell ref="A2:D2"/>
    <mergeCell ref="D3:E3"/>
    <mergeCell ref="B14:H15"/>
    <mergeCell ref="A4:A12"/>
    <mergeCell ref="B4:B7"/>
    <mergeCell ref="B8:B12"/>
    <mergeCell ref="G1:N1"/>
    <mergeCell ref="K13:K15"/>
    <mergeCell ref="J13:J15"/>
    <mergeCell ref="A1:D1"/>
  </mergeCells>
  <conditionalFormatting sqref="M4:M12">
    <cfRule type="cellIs" dxfId="3" priority="4" operator="equal">
      <formula>0</formula>
    </cfRule>
  </conditionalFormatting>
  <printOptions horizontalCentered="1"/>
  <pageMargins left="0.27559055118110237" right="0.27559055118110237" top="0.47244094488188981" bottom="0.47" header="0.23622047244094491" footer="0.19685039370078741"/>
  <pageSetup paperSize="9" scale="91" fitToHeight="0" orientation="landscape" r:id="rId1"/>
  <headerFooter>
    <oddHeader>&amp;A</oddHeader>
    <oddFooter>Página &amp;P de 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6FFFF"/>
    <pageSetUpPr fitToPage="1"/>
  </sheetPr>
  <dimension ref="A1:T28"/>
  <sheetViews>
    <sheetView showGridLines="0" workbookViewId="0">
      <selection activeCell="J22" sqref="J22"/>
    </sheetView>
  </sheetViews>
  <sheetFormatPr baseColWidth="10" defaultColWidth="12" defaultRowHeight="13.8" x14ac:dyDescent="0.2"/>
  <cols>
    <col min="1" max="1" width="5.28515625" style="51" customWidth="1"/>
    <col min="2" max="2" width="5.85546875" style="51" customWidth="1"/>
    <col min="3" max="3" width="11.7109375" style="51" customWidth="1"/>
    <col min="4" max="4" width="12" style="51" customWidth="1"/>
    <col min="5" max="5" width="8" style="51" hidden="1" customWidth="1"/>
    <col min="6" max="6" width="12.7109375" style="51" hidden="1" customWidth="1"/>
    <col min="7" max="7" width="14.42578125" style="51" customWidth="1"/>
    <col min="8" max="8" width="16.28515625" style="51" customWidth="1"/>
    <col min="9" max="9" width="1.42578125" style="51" customWidth="1"/>
    <col min="10" max="10" width="14.42578125" style="51" customWidth="1"/>
    <col min="11" max="11" width="16.28515625" style="51" customWidth="1"/>
    <col min="12" max="12" width="1.42578125" style="51" customWidth="1"/>
    <col min="13" max="13" width="12.85546875" style="51" customWidth="1"/>
    <col min="14" max="14" width="21" style="51" customWidth="1"/>
    <col min="15" max="15" width="1.85546875" style="51" customWidth="1"/>
    <col min="16" max="20" width="11.5703125" style="51" customWidth="1"/>
    <col min="21" max="16384" width="12" style="1"/>
  </cols>
  <sheetData>
    <row r="1" spans="1:20" s="51" customFormat="1" ht="65.400000000000006" customHeight="1" x14ac:dyDescent="0.2">
      <c r="A1" s="428"/>
      <c r="B1" s="429"/>
      <c r="C1" s="263"/>
      <c r="D1" s="263"/>
      <c r="E1" s="264"/>
      <c r="F1" s="265"/>
      <c r="G1" s="437" t="s">
        <v>168</v>
      </c>
      <c r="H1" s="437"/>
      <c r="I1" s="437"/>
      <c r="J1" s="437"/>
      <c r="K1" s="437"/>
      <c r="L1" s="302"/>
      <c r="M1" s="435" t="s">
        <v>136</v>
      </c>
      <c r="N1" s="435"/>
      <c r="O1" s="435"/>
      <c r="P1" s="435"/>
      <c r="Q1" s="435"/>
      <c r="R1" s="435"/>
      <c r="S1" s="435"/>
      <c r="T1" s="436"/>
    </row>
    <row r="2" spans="1:20" ht="21.75" customHeight="1" x14ac:dyDescent="0.2">
      <c r="A2" s="425" t="s">
        <v>137</v>
      </c>
      <c r="B2" s="426"/>
      <c r="C2" s="426"/>
      <c r="D2" s="427"/>
      <c r="E2" s="93"/>
      <c r="F2" s="93"/>
      <c r="G2" s="434" t="s">
        <v>120</v>
      </c>
      <c r="H2" s="434"/>
      <c r="I2" s="266"/>
      <c r="J2" s="434" t="s">
        <v>121</v>
      </c>
      <c r="K2" s="434"/>
      <c r="L2" s="266"/>
      <c r="M2" s="430" t="s">
        <v>52</v>
      </c>
      <c r="N2" s="431"/>
      <c r="O2" s="261"/>
      <c r="P2" s="261"/>
      <c r="Q2" s="261"/>
      <c r="R2" s="261"/>
      <c r="S2" s="261"/>
      <c r="T2" s="267"/>
    </row>
    <row r="3" spans="1:20" ht="38.25" customHeight="1" thickBot="1" x14ac:dyDescent="0.25">
      <c r="A3" s="423" t="s">
        <v>8</v>
      </c>
      <c r="B3" s="424"/>
      <c r="C3" s="256" t="s">
        <v>78</v>
      </c>
      <c r="D3" s="432" t="s">
        <v>0</v>
      </c>
      <c r="E3" s="433"/>
      <c r="F3" s="257" t="s">
        <v>84</v>
      </c>
      <c r="G3" s="258" t="s">
        <v>75</v>
      </c>
      <c r="H3" s="257" t="s">
        <v>76</v>
      </c>
      <c r="I3" s="261"/>
      <c r="J3" s="258" t="s">
        <v>124</v>
      </c>
      <c r="K3" s="257" t="s">
        <v>77</v>
      </c>
      <c r="L3" s="241"/>
      <c r="M3" s="259" t="s">
        <v>54</v>
      </c>
      <c r="N3" s="259" t="s">
        <v>56</v>
      </c>
      <c r="O3" s="261"/>
      <c r="P3" s="260" t="s">
        <v>57</v>
      </c>
      <c r="Q3" s="260" t="s">
        <v>58</v>
      </c>
      <c r="R3" s="260" t="s">
        <v>59</v>
      </c>
      <c r="S3" s="260" t="s">
        <v>125</v>
      </c>
      <c r="T3" s="268" t="s">
        <v>126</v>
      </c>
    </row>
    <row r="4" spans="1:20" ht="15.75" customHeight="1" x14ac:dyDescent="0.2">
      <c r="A4" s="449" t="s">
        <v>173</v>
      </c>
      <c r="B4" s="453" t="s">
        <v>4</v>
      </c>
      <c r="C4" s="114" t="s">
        <v>96</v>
      </c>
      <c r="D4" s="115" t="s">
        <v>5</v>
      </c>
      <c r="E4" s="116">
        <v>50</v>
      </c>
      <c r="F4" s="117">
        <v>0.82</v>
      </c>
      <c r="G4" s="331">
        <v>111.99999720000001</v>
      </c>
      <c r="H4" s="95">
        <f t="shared" ref="H4:H22" si="0">G4*50</f>
        <v>5599.9998600000008</v>
      </c>
      <c r="I4" s="243"/>
      <c r="J4" s="94">
        <f t="shared" ref="J4:J22" si="1">G4-(G4*$K$23)</f>
        <v>83.999997900000011</v>
      </c>
      <c r="K4" s="95">
        <f t="shared" ref="K4:K22" si="2">J4*E4</f>
        <v>4199.9998950000008</v>
      </c>
      <c r="L4" s="261"/>
      <c r="M4" s="96">
        <f t="shared" ref="M4:M22" si="3">SUM(P4:T4)</f>
        <v>0</v>
      </c>
      <c r="N4" s="97">
        <f t="shared" ref="N4:N22" si="4">M4*K4</f>
        <v>0</v>
      </c>
      <c r="O4" s="243"/>
      <c r="P4" s="158"/>
      <c r="Q4" s="158"/>
      <c r="R4" s="158"/>
      <c r="S4" s="158"/>
      <c r="T4" s="272"/>
    </row>
    <row r="5" spans="1:20" ht="15.75" customHeight="1" x14ac:dyDescent="0.2">
      <c r="A5" s="449"/>
      <c r="B5" s="453"/>
      <c r="C5" s="98" t="s">
        <v>92</v>
      </c>
      <c r="D5" s="99" t="s">
        <v>20</v>
      </c>
      <c r="E5" s="100">
        <v>50</v>
      </c>
      <c r="F5" s="101">
        <v>1.605</v>
      </c>
      <c r="G5" s="332">
        <v>135.9999966</v>
      </c>
      <c r="H5" s="102">
        <f t="shared" si="0"/>
        <v>6799.9998299999997</v>
      </c>
      <c r="I5" s="261"/>
      <c r="J5" s="103">
        <f t="shared" si="1"/>
        <v>101.99999745</v>
      </c>
      <c r="K5" s="102">
        <f t="shared" si="2"/>
        <v>5099.9998724999996</v>
      </c>
      <c r="L5" s="261"/>
      <c r="M5" s="104">
        <f t="shared" si="3"/>
        <v>0</v>
      </c>
      <c r="N5" s="105">
        <f t="shared" si="4"/>
        <v>0</v>
      </c>
      <c r="O5" s="261"/>
      <c r="P5" s="159"/>
      <c r="Q5" s="159"/>
      <c r="R5" s="159"/>
      <c r="S5" s="159"/>
      <c r="T5" s="269"/>
    </row>
    <row r="6" spans="1:20" ht="15.75" customHeight="1" x14ac:dyDescent="0.2">
      <c r="A6" s="450"/>
      <c r="B6" s="454"/>
      <c r="C6" s="98" t="s">
        <v>97</v>
      </c>
      <c r="D6" s="99" t="s">
        <v>6</v>
      </c>
      <c r="E6" s="100">
        <v>50</v>
      </c>
      <c r="F6" s="101">
        <v>1.605</v>
      </c>
      <c r="G6" s="332">
        <v>219.99999450000001</v>
      </c>
      <c r="H6" s="102">
        <f t="shared" si="0"/>
        <v>10999.999725000001</v>
      </c>
      <c r="I6" s="261"/>
      <c r="J6" s="103">
        <f t="shared" si="1"/>
        <v>164.99999587500002</v>
      </c>
      <c r="K6" s="102">
        <f t="shared" si="2"/>
        <v>8249.9997937500011</v>
      </c>
      <c r="L6" s="261"/>
      <c r="M6" s="104">
        <f t="shared" si="3"/>
        <v>0</v>
      </c>
      <c r="N6" s="105">
        <f t="shared" si="4"/>
        <v>0</v>
      </c>
      <c r="O6" s="261"/>
      <c r="P6" s="159"/>
      <c r="Q6" s="159"/>
      <c r="R6" s="159"/>
      <c r="S6" s="159"/>
      <c r="T6" s="269"/>
    </row>
    <row r="7" spans="1:20" ht="15.75" customHeight="1" x14ac:dyDescent="0.2">
      <c r="A7" s="450"/>
      <c r="B7" s="454"/>
      <c r="C7" s="98" t="s">
        <v>98</v>
      </c>
      <c r="D7" s="99" t="s">
        <v>21</v>
      </c>
      <c r="E7" s="100">
        <v>50</v>
      </c>
      <c r="F7" s="106">
        <v>1.85</v>
      </c>
      <c r="G7" s="332">
        <v>243.99999390000002</v>
      </c>
      <c r="H7" s="102">
        <f t="shared" si="0"/>
        <v>12199.999695</v>
      </c>
      <c r="I7" s="261"/>
      <c r="J7" s="103">
        <f t="shared" si="1"/>
        <v>182.99999542500001</v>
      </c>
      <c r="K7" s="102">
        <f t="shared" si="2"/>
        <v>9149.9997712500008</v>
      </c>
      <c r="L7" s="261"/>
      <c r="M7" s="104">
        <f t="shared" si="3"/>
        <v>0</v>
      </c>
      <c r="N7" s="105">
        <f t="shared" si="4"/>
        <v>0</v>
      </c>
      <c r="O7" s="261"/>
      <c r="P7" s="159"/>
      <c r="Q7" s="159"/>
      <c r="R7" s="159"/>
      <c r="S7" s="159"/>
      <c r="T7" s="269"/>
    </row>
    <row r="8" spans="1:20" ht="15.75" customHeight="1" x14ac:dyDescent="0.2">
      <c r="A8" s="450"/>
      <c r="B8" s="454"/>
      <c r="C8" s="98" t="s">
        <v>95</v>
      </c>
      <c r="D8" s="99" t="s">
        <v>22</v>
      </c>
      <c r="E8" s="100">
        <v>50</v>
      </c>
      <c r="F8" s="106">
        <v>2</v>
      </c>
      <c r="G8" s="332">
        <v>287.99999280000003</v>
      </c>
      <c r="H8" s="102">
        <f t="shared" si="0"/>
        <v>14399.999640000002</v>
      </c>
      <c r="I8" s="261"/>
      <c r="J8" s="103">
        <f t="shared" si="1"/>
        <v>215.99999460000004</v>
      </c>
      <c r="K8" s="102">
        <f t="shared" si="2"/>
        <v>10799.999730000001</v>
      </c>
      <c r="L8" s="261"/>
      <c r="M8" s="104">
        <f t="shared" si="3"/>
        <v>0</v>
      </c>
      <c r="N8" s="105">
        <f t="shared" si="4"/>
        <v>0</v>
      </c>
      <c r="O8" s="261"/>
      <c r="P8" s="159"/>
      <c r="Q8" s="159"/>
      <c r="R8" s="159"/>
      <c r="S8" s="159"/>
      <c r="T8" s="269"/>
    </row>
    <row r="9" spans="1:20" ht="15.75" customHeight="1" x14ac:dyDescent="0.2">
      <c r="A9" s="450"/>
      <c r="B9" s="455"/>
      <c r="C9" s="98" t="s">
        <v>99</v>
      </c>
      <c r="D9" s="99" t="s">
        <v>18</v>
      </c>
      <c r="E9" s="100">
        <v>50</v>
      </c>
      <c r="F9" s="101">
        <v>2.6</v>
      </c>
      <c r="G9" s="332">
        <v>327.99999180000003</v>
      </c>
      <c r="H9" s="102">
        <f t="shared" si="0"/>
        <v>16399.999590000003</v>
      </c>
      <c r="I9" s="261"/>
      <c r="J9" s="103">
        <f t="shared" si="1"/>
        <v>245.99999385000001</v>
      </c>
      <c r="K9" s="102">
        <f t="shared" si="2"/>
        <v>12299.999692500001</v>
      </c>
      <c r="L9" s="261"/>
      <c r="M9" s="104">
        <f t="shared" si="3"/>
        <v>0</v>
      </c>
      <c r="N9" s="105">
        <f t="shared" si="4"/>
        <v>0</v>
      </c>
      <c r="O9" s="261"/>
      <c r="P9" s="160"/>
      <c r="Q9" s="160"/>
      <c r="R9" s="160"/>
      <c r="S9" s="160"/>
      <c r="T9" s="270"/>
    </row>
    <row r="10" spans="1:20" ht="15.75" customHeight="1" x14ac:dyDescent="0.2">
      <c r="A10" s="450"/>
      <c r="B10" s="455"/>
      <c r="C10" s="98" t="s">
        <v>100</v>
      </c>
      <c r="D10" s="99" t="s">
        <v>23</v>
      </c>
      <c r="E10" s="100">
        <v>50</v>
      </c>
      <c r="F10" s="106">
        <v>2.85</v>
      </c>
      <c r="G10" s="332">
        <v>435.99998909999999</v>
      </c>
      <c r="H10" s="102">
        <f>G10*50</f>
        <v>21799.999455000001</v>
      </c>
      <c r="I10" s="261"/>
      <c r="J10" s="103">
        <f t="shared" si="1"/>
        <v>326.999991825</v>
      </c>
      <c r="K10" s="102">
        <f t="shared" si="2"/>
        <v>16349.99959125</v>
      </c>
      <c r="L10" s="261"/>
      <c r="M10" s="104">
        <f t="shared" si="3"/>
        <v>0</v>
      </c>
      <c r="N10" s="105">
        <f>M10*K10</f>
        <v>0</v>
      </c>
      <c r="O10" s="261"/>
      <c r="P10" s="160"/>
      <c r="Q10" s="160"/>
      <c r="R10" s="160"/>
      <c r="S10" s="160"/>
      <c r="T10" s="270"/>
    </row>
    <row r="11" spans="1:20" ht="15.75" customHeight="1" x14ac:dyDescent="0.2">
      <c r="A11" s="450"/>
      <c r="B11" s="455"/>
      <c r="C11" s="98" t="s">
        <v>94</v>
      </c>
      <c r="D11" s="99" t="s">
        <v>1</v>
      </c>
      <c r="E11" s="100">
        <v>50</v>
      </c>
      <c r="F11" s="101">
        <v>3.28</v>
      </c>
      <c r="G11" s="332">
        <v>479.99998800000003</v>
      </c>
      <c r="H11" s="102">
        <f>G11*50</f>
        <v>23999.999400000001</v>
      </c>
      <c r="I11" s="261"/>
      <c r="J11" s="103">
        <f t="shared" si="1"/>
        <v>359.99999100000002</v>
      </c>
      <c r="K11" s="102">
        <f t="shared" si="2"/>
        <v>17999.99955</v>
      </c>
      <c r="L11" s="261"/>
      <c r="M11" s="104">
        <f t="shared" si="3"/>
        <v>0</v>
      </c>
      <c r="N11" s="105">
        <f>M11*K11</f>
        <v>0</v>
      </c>
      <c r="O11" s="261"/>
      <c r="P11" s="160"/>
      <c r="Q11" s="160"/>
      <c r="R11" s="160"/>
      <c r="S11" s="160"/>
      <c r="T11" s="270"/>
    </row>
    <row r="12" spans="1:20" ht="15.75" customHeight="1" x14ac:dyDescent="0.2">
      <c r="A12" s="450"/>
      <c r="B12" s="455"/>
      <c r="C12" s="98" t="s">
        <v>101</v>
      </c>
      <c r="D12" s="99" t="s">
        <v>7</v>
      </c>
      <c r="E12" s="100">
        <v>50</v>
      </c>
      <c r="F12" s="101">
        <v>4.6050000000000004</v>
      </c>
      <c r="G12" s="332">
        <v>535.99998660000006</v>
      </c>
      <c r="H12" s="102">
        <f>G12*50</f>
        <v>26799.999330000002</v>
      </c>
      <c r="I12" s="261"/>
      <c r="J12" s="103">
        <f t="shared" si="1"/>
        <v>401.99998995000004</v>
      </c>
      <c r="K12" s="102">
        <f t="shared" si="2"/>
        <v>20099.999497500001</v>
      </c>
      <c r="L12" s="261"/>
      <c r="M12" s="104">
        <f t="shared" si="3"/>
        <v>0</v>
      </c>
      <c r="N12" s="105">
        <f>M12*K12</f>
        <v>0</v>
      </c>
      <c r="O12" s="261"/>
      <c r="P12" s="160"/>
      <c r="Q12" s="160"/>
      <c r="R12" s="160"/>
      <c r="S12" s="160"/>
      <c r="T12" s="270"/>
    </row>
    <row r="13" spans="1:20" ht="15.75" customHeight="1" x14ac:dyDescent="0.2">
      <c r="A13" s="450"/>
      <c r="B13" s="455"/>
      <c r="C13" s="98" t="s">
        <v>102</v>
      </c>
      <c r="D13" s="99" t="s">
        <v>38</v>
      </c>
      <c r="E13" s="100">
        <v>50</v>
      </c>
      <c r="F13" s="106">
        <v>4.9000000000000004</v>
      </c>
      <c r="G13" s="332">
        <v>759.99998100000005</v>
      </c>
      <c r="H13" s="102">
        <f>G13*50</f>
        <v>37999.999050000006</v>
      </c>
      <c r="I13" s="261"/>
      <c r="J13" s="103">
        <f t="shared" si="1"/>
        <v>569.99998575000006</v>
      </c>
      <c r="K13" s="102">
        <f t="shared" si="2"/>
        <v>28499.999287500003</v>
      </c>
      <c r="L13" s="261"/>
      <c r="M13" s="104">
        <f t="shared" si="3"/>
        <v>0</v>
      </c>
      <c r="N13" s="105">
        <f>M13*K13</f>
        <v>0</v>
      </c>
      <c r="O13" s="261"/>
      <c r="P13" s="160"/>
      <c r="Q13" s="160"/>
      <c r="R13" s="160"/>
      <c r="S13" s="160"/>
      <c r="T13" s="270"/>
    </row>
    <row r="14" spans="1:20" ht="15.75" customHeight="1" thickBot="1" x14ac:dyDescent="0.25">
      <c r="A14" s="450"/>
      <c r="B14" s="456"/>
      <c r="C14" s="107" t="s">
        <v>103</v>
      </c>
      <c r="D14" s="108" t="s">
        <v>104</v>
      </c>
      <c r="E14" s="109">
        <v>50</v>
      </c>
      <c r="F14" s="118">
        <v>5.25</v>
      </c>
      <c r="G14" s="333">
        <v>1459.9999635000001</v>
      </c>
      <c r="H14" s="110">
        <f t="shared" si="0"/>
        <v>72999.998175000001</v>
      </c>
      <c r="I14" s="261"/>
      <c r="J14" s="111">
        <f t="shared" si="1"/>
        <v>1094.9999726250001</v>
      </c>
      <c r="K14" s="110">
        <f t="shared" si="2"/>
        <v>54749.998631250004</v>
      </c>
      <c r="L14" s="261"/>
      <c r="M14" s="112">
        <f t="shared" si="3"/>
        <v>0</v>
      </c>
      <c r="N14" s="113">
        <f t="shared" si="4"/>
        <v>0</v>
      </c>
      <c r="O14" s="261"/>
      <c r="P14" s="162"/>
      <c r="Q14" s="162"/>
      <c r="R14" s="161"/>
      <c r="S14" s="161"/>
      <c r="T14" s="271"/>
    </row>
    <row r="15" spans="1:20" ht="15.75" customHeight="1" x14ac:dyDescent="0.2">
      <c r="A15" s="450"/>
      <c r="B15" s="453" t="s">
        <v>3</v>
      </c>
      <c r="C15" s="114" t="s">
        <v>105</v>
      </c>
      <c r="D15" s="115" t="s">
        <v>127</v>
      </c>
      <c r="E15" s="116">
        <v>50</v>
      </c>
      <c r="F15" s="117">
        <v>1.2</v>
      </c>
      <c r="G15" s="331">
        <v>103.9999974</v>
      </c>
      <c r="H15" s="95">
        <f t="shared" si="0"/>
        <v>5199.9998699999996</v>
      </c>
      <c r="I15" s="261"/>
      <c r="J15" s="94">
        <f t="shared" si="1"/>
        <v>77.999998050000002</v>
      </c>
      <c r="K15" s="95">
        <f t="shared" si="2"/>
        <v>3899.9999025000002</v>
      </c>
      <c r="L15" s="261"/>
      <c r="M15" s="96">
        <f t="shared" si="3"/>
        <v>0</v>
      </c>
      <c r="N15" s="97">
        <f t="shared" si="4"/>
        <v>0</v>
      </c>
      <c r="O15" s="261"/>
      <c r="P15" s="158"/>
      <c r="Q15" s="158"/>
      <c r="R15" s="158"/>
      <c r="S15" s="158"/>
      <c r="T15" s="272"/>
    </row>
    <row r="16" spans="1:20" ht="15.75" customHeight="1" x14ac:dyDescent="0.2">
      <c r="A16" s="450"/>
      <c r="B16" s="454"/>
      <c r="C16" s="98" t="s">
        <v>106</v>
      </c>
      <c r="D16" s="99" t="s">
        <v>128</v>
      </c>
      <c r="E16" s="100">
        <v>50</v>
      </c>
      <c r="F16" s="101">
        <v>1.45</v>
      </c>
      <c r="G16" s="332">
        <v>143.99999640000001</v>
      </c>
      <c r="H16" s="102">
        <f t="shared" si="0"/>
        <v>7199.9998200000009</v>
      </c>
      <c r="I16" s="261"/>
      <c r="J16" s="103">
        <f t="shared" si="1"/>
        <v>107.99999730000002</v>
      </c>
      <c r="K16" s="102">
        <f t="shared" si="2"/>
        <v>5399.9998650000007</v>
      </c>
      <c r="L16" s="261"/>
      <c r="M16" s="104">
        <f t="shared" si="3"/>
        <v>0</v>
      </c>
      <c r="N16" s="105">
        <f t="shared" si="4"/>
        <v>0</v>
      </c>
      <c r="O16" s="261"/>
      <c r="P16" s="159"/>
      <c r="Q16" s="159"/>
      <c r="R16" s="159"/>
      <c r="S16" s="159"/>
      <c r="T16" s="269"/>
    </row>
    <row r="17" spans="1:20" ht="15.75" customHeight="1" x14ac:dyDescent="0.2">
      <c r="A17" s="450"/>
      <c r="B17" s="454"/>
      <c r="C17" s="98" t="s">
        <v>93</v>
      </c>
      <c r="D17" s="99" t="s">
        <v>129</v>
      </c>
      <c r="E17" s="100">
        <v>50</v>
      </c>
      <c r="F17" s="101">
        <v>2.09</v>
      </c>
      <c r="G17" s="332">
        <v>263.99999339999999</v>
      </c>
      <c r="H17" s="102">
        <f t="shared" si="0"/>
        <v>13199.999669999999</v>
      </c>
      <c r="I17" s="261"/>
      <c r="J17" s="103">
        <f t="shared" si="1"/>
        <v>197.99999505</v>
      </c>
      <c r="K17" s="102">
        <f t="shared" si="2"/>
        <v>9899.9997524999999</v>
      </c>
      <c r="L17" s="261"/>
      <c r="M17" s="104">
        <f t="shared" si="3"/>
        <v>0</v>
      </c>
      <c r="N17" s="105">
        <f t="shared" si="4"/>
        <v>0</v>
      </c>
      <c r="O17" s="261"/>
      <c r="P17" s="159"/>
      <c r="Q17" s="159"/>
      <c r="R17" s="159"/>
      <c r="S17" s="159"/>
      <c r="T17" s="269"/>
    </row>
    <row r="18" spans="1:20" ht="15.75" customHeight="1" x14ac:dyDescent="0.2">
      <c r="A18" s="450"/>
      <c r="B18" s="454"/>
      <c r="C18" s="98" t="s">
        <v>94</v>
      </c>
      <c r="D18" s="99" t="s">
        <v>172</v>
      </c>
      <c r="E18" s="100">
        <v>50</v>
      </c>
      <c r="F18" s="106">
        <v>2.35</v>
      </c>
      <c r="G18" s="332">
        <v>339.99999150000002</v>
      </c>
      <c r="H18" s="102">
        <f t="shared" ref="H18" si="5">G18*50</f>
        <v>16999.999575000002</v>
      </c>
      <c r="I18" s="261"/>
      <c r="J18" s="103">
        <f t="shared" si="1"/>
        <v>254.999993625</v>
      </c>
      <c r="K18" s="102">
        <f t="shared" ref="K18" si="6">J18*E18</f>
        <v>12749.999681249999</v>
      </c>
      <c r="L18" s="261"/>
      <c r="M18" s="104">
        <f t="shared" si="3"/>
        <v>0</v>
      </c>
      <c r="N18" s="105">
        <f t="shared" ref="N18" si="7">M18*K18</f>
        <v>0</v>
      </c>
      <c r="O18" s="261"/>
      <c r="P18" s="159"/>
      <c r="Q18" s="159"/>
      <c r="R18" s="159"/>
      <c r="S18" s="159"/>
      <c r="T18" s="269"/>
    </row>
    <row r="19" spans="1:20" ht="15.75" customHeight="1" x14ac:dyDescent="0.2">
      <c r="A19" s="450"/>
      <c r="B19" s="454"/>
      <c r="C19" s="98" t="s">
        <v>107</v>
      </c>
      <c r="D19" s="99" t="s">
        <v>130</v>
      </c>
      <c r="E19" s="100">
        <v>50</v>
      </c>
      <c r="F19" s="101">
        <v>2.9550000000000001</v>
      </c>
      <c r="G19" s="332">
        <v>357.33332440000004</v>
      </c>
      <c r="H19" s="102">
        <f t="shared" si="0"/>
        <v>17866.666220000003</v>
      </c>
      <c r="I19" s="261"/>
      <c r="J19" s="103">
        <f t="shared" si="1"/>
        <v>267.99999330000003</v>
      </c>
      <c r="K19" s="102">
        <f t="shared" si="2"/>
        <v>13399.999665000001</v>
      </c>
      <c r="L19" s="261"/>
      <c r="M19" s="104">
        <f t="shared" si="3"/>
        <v>0</v>
      </c>
      <c r="N19" s="105">
        <f t="shared" si="4"/>
        <v>0</v>
      </c>
      <c r="O19" s="261"/>
      <c r="P19" s="159"/>
      <c r="Q19" s="159"/>
      <c r="R19" s="159"/>
      <c r="S19" s="159"/>
      <c r="T19" s="269"/>
    </row>
    <row r="20" spans="1:20" ht="15.75" customHeight="1" x14ac:dyDescent="0.2">
      <c r="A20" s="451"/>
      <c r="B20" s="455"/>
      <c r="C20" s="98" t="s">
        <v>108</v>
      </c>
      <c r="D20" s="99" t="s">
        <v>109</v>
      </c>
      <c r="E20" s="100">
        <v>50</v>
      </c>
      <c r="F20" s="101">
        <v>4.57</v>
      </c>
      <c r="G20" s="332">
        <v>439.99998900000003</v>
      </c>
      <c r="H20" s="102">
        <f>G20*50</f>
        <v>21999.999450000003</v>
      </c>
      <c r="I20" s="261"/>
      <c r="J20" s="103">
        <f t="shared" si="1"/>
        <v>329.99999175000005</v>
      </c>
      <c r="K20" s="102">
        <f t="shared" si="2"/>
        <v>16499.999587500002</v>
      </c>
      <c r="L20" s="261"/>
      <c r="M20" s="104">
        <f t="shared" si="3"/>
        <v>0</v>
      </c>
      <c r="N20" s="105">
        <f>M20*K20</f>
        <v>0</v>
      </c>
      <c r="O20" s="261"/>
      <c r="P20" s="160"/>
      <c r="Q20" s="160"/>
      <c r="R20" s="160"/>
      <c r="S20" s="160"/>
      <c r="T20" s="270"/>
    </row>
    <row r="21" spans="1:20" ht="14.25" customHeight="1" x14ac:dyDescent="0.2">
      <c r="A21" s="451"/>
      <c r="B21" s="455"/>
      <c r="C21" s="98" t="s">
        <v>110</v>
      </c>
      <c r="D21" s="99" t="s">
        <v>10</v>
      </c>
      <c r="E21" s="100">
        <v>50</v>
      </c>
      <c r="F21" s="106">
        <v>4.9000000000000004</v>
      </c>
      <c r="G21" s="332">
        <v>727.9999818</v>
      </c>
      <c r="H21" s="102">
        <f>G21*50</f>
        <v>36399.999089999998</v>
      </c>
      <c r="I21" s="261"/>
      <c r="J21" s="103">
        <f t="shared" si="1"/>
        <v>545.99998634999997</v>
      </c>
      <c r="K21" s="102">
        <f t="shared" si="2"/>
        <v>27299.999317499998</v>
      </c>
      <c r="L21" s="261"/>
      <c r="M21" s="104">
        <f t="shared" si="3"/>
        <v>0</v>
      </c>
      <c r="N21" s="105">
        <f>M21*K21</f>
        <v>0</v>
      </c>
      <c r="O21" s="261"/>
      <c r="P21" s="160"/>
      <c r="Q21" s="160"/>
      <c r="R21" s="160"/>
      <c r="S21" s="160"/>
      <c r="T21" s="270"/>
    </row>
    <row r="22" spans="1:20" ht="14.25" customHeight="1" thickBot="1" x14ac:dyDescent="0.25">
      <c r="A22" s="452"/>
      <c r="B22" s="457"/>
      <c r="C22" s="245" t="s">
        <v>111</v>
      </c>
      <c r="D22" s="246" t="s">
        <v>112</v>
      </c>
      <c r="E22" s="247">
        <v>50</v>
      </c>
      <c r="F22" s="248">
        <v>4.57</v>
      </c>
      <c r="G22" s="334">
        <v>1455.9999636</v>
      </c>
      <c r="H22" s="249">
        <f t="shared" si="0"/>
        <v>72799.998179999995</v>
      </c>
      <c r="I22" s="261"/>
      <c r="J22" s="250">
        <f t="shared" si="1"/>
        <v>1091.9999726999999</v>
      </c>
      <c r="K22" s="249">
        <f t="shared" si="2"/>
        <v>54599.998634999996</v>
      </c>
      <c r="L22" s="261"/>
      <c r="M22" s="251">
        <f t="shared" si="3"/>
        <v>0</v>
      </c>
      <c r="N22" s="252">
        <f t="shared" si="4"/>
        <v>0</v>
      </c>
      <c r="O22" s="261"/>
      <c r="P22" s="253"/>
      <c r="Q22" s="253"/>
      <c r="R22" s="253"/>
      <c r="S22" s="253"/>
      <c r="T22" s="273"/>
    </row>
    <row r="23" spans="1:20" ht="15.6" x14ac:dyDescent="0.2">
      <c r="A23" s="274"/>
      <c r="B23" s="261"/>
      <c r="C23" s="438" t="s">
        <v>161</v>
      </c>
      <c r="D23" s="438"/>
      <c r="E23" s="438"/>
      <c r="F23" s="438"/>
      <c r="G23" s="438"/>
      <c r="H23" s="438"/>
      <c r="I23" s="244"/>
      <c r="J23" s="439" t="s">
        <v>123</v>
      </c>
      <c r="K23" s="441">
        <v>0.25</v>
      </c>
      <c r="L23" s="261"/>
      <c r="M23" s="119">
        <f>SUM(M4:M22)</f>
        <v>0</v>
      </c>
      <c r="N23" s="97">
        <f>SUM(N4:N22)</f>
        <v>0</v>
      </c>
      <c r="O23" s="261"/>
      <c r="P23" s="119">
        <f>SUM(P4:P22)</f>
        <v>0</v>
      </c>
      <c r="Q23" s="119">
        <f>SUM(Q4:Q22)</f>
        <v>0</v>
      </c>
      <c r="R23" s="119">
        <f>SUM(R4:R22)</f>
        <v>0</v>
      </c>
      <c r="S23" s="119">
        <f>SUM(S4:S22)</f>
        <v>0</v>
      </c>
      <c r="T23" s="275">
        <f>SUM(T4:T22)</f>
        <v>0</v>
      </c>
    </row>
    <row r="24" spans="1:20" ht="17.25" customHeight="1" x14ac:dyDescent="0.2">
      <c r="A24" s="274"/>
      <c r="B24" s="244"/>
      <c r="C24" s="443" t="s">
        <v>162</v>
      </c>
      <c r="D24" s="444"/>
      <c r="E24" s="444"/>
      <c r="F24" s="444"/>
      <c r="G24" s="444"/>
      <c r="H24" s="445"/>
      <c r="I24" s="244"/>
      <c r="J24" s="439"/>
      <c r="K24" s="441"/>
      <c r="L24" s="242"/>
      <c r="M24" s="120" t="s">
        <v>74</v>
      </c>
      <c r="N24" s="121">
        <f>N23*21%</f>
        <v>0</v>
      </c>
      <c r="O24" s="261"/>
      <c r="P24" s="261"/>
      <c r="Q24" s="261"/>
      <c r="R24" s="261"/>
      <c r="S24" s="261"/>
      <c r="T24" s="267"/>
    </row>
    <row r="25" spans="1:20" ht="21" customHeight="1" thickBot="1" x14ac:dyDescent="0.25">
      <c r="A25" s="274"/>
      <c r="B25" s="244"/>
      <c r="C25" s="446"/>
      <c r="D25" s="447"/>
      <c r="E25" s="447"/>
      <c r="F25" s="447"/>
      <c r="G25" s="447"/>
      <c r="H25" s="448"/>
      <c r="I25" s="244"/>
      <c r="J25" s="440"/>
      <c r="K25" s="442"/>
      <c r="L25" s="261"/>
      <c r="M25" s="254" t="s">
        <v>55</v>
      </c>
      <c r="N25" s="255">
        <f>SUM(N23:N24)</f>
        <v>0</v>
      </c>
      <c r="O25" s="261"/>
      <c r="P25" s="261"/>
      <c r="Q25" s="261"/>
      <c r="R25" s="276"/>
      <c r="S25" s="276"/>
      <c r="T25" s="277" t="s">
        <v>160</v>
      </c>
    </row>
    <row r="26" spans="1:20" x14ac:dyDescent="0.2">
      <c r="A26" s="274"/>
      <c r="B26" s="261"/>
      <c r="C26" s="262"/>
      <c r="D26" s="262"/>
      <c r="E26" s="262"/>
      <c r="F26" s="262"/>
      <c r="G26" s="262"/>
      <c r="H26" s="262"/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1"/>
      <c r="T26" s="267"/>
    </row>
    <row r="27" spans="1:20" x14ac:dyDescent="0.2">
      <c r="A27" s="274"/>
      <c r="B27" s="261"/>
      <c r="C27" s="262"/>
      <c r="D27" s="262"/>
      <c r="E27" s="262"/>
      <c r="F27" s="262"/>
      <c r="G27" s="262"/>
      <c r="H27" s="262"/>
      <c r="I27" s="261"/>
      <c r="J27" s="261"/>
      <c r="K27" s="261"/>
      <c r="L27" s="261"/>
      <c r="M27" s="122" t="s">
        <v>80</v>
      </c>
      <c r="N27" s="123">
        <f>+N23*10.5%</f>
        <v>0</v>
      </c>
      <c r="O27" s="261"/>
      <c r="P27" s="261"/>
      <c r="Q27" s="261"/>
      <c r="R27" s="261"/>
      <c r="S27" s="261"/>
      <c r="T27" s="267"/>
    </row>
    <row r="28" spans="1:20" ht="14.4" thickBot="1" x14ac:dyDescent="0.25">
      <c r="A28" s="278"/>
      <c r="B28" s="279"/>
      <c r="C28" s="280"/>
      <c r="D28" s="280"/>
      <c r="E28" s="280"/>
      <c r="F28" s="280"/>
      <c r="G28" s="280"/>
      <c r="H28" s="280"/>
      <c r="I28" s="279"/>
      <c r="J28" s="279"/>
      <c r="K28" s="279"/>
      <c r="L28" s="279"/>
      <c r="M28" s="281" t="s">
        <v>55</v>
      </c>
      <c r="N28" s="282">
        <f>+N23+N27</f>
        <v>0</v>
      </c>
      <c r="O28" s="279"/>
      <c r="P28" s="279"/>
      <c r="Q28" s="279"/>
      <c r="R28" s="279"/>
      <c r="S28" s="279"/>
      <c r="T28" s="283"/>
    </row>
  </sheetData>
  <sheetProtection algorithmName="SHA-512" hashValue="E8EHKg3cc0FJMlNBaKII15U9BJf54ruORRMLS0sHfX/9m6PEqETxb+pyXjbXjTDMwdRp42x7jQUAL122kJNy2Q==" saltValue="iASDn4ppw5wN8oKUOAlmug==" spinCount="100000" sheet="1" objects="1" scenarios="1"/>
  <protectedRanges>
    <protectedRange sqref="P4:T22" name="Modificable_1"/>
  </protectedRanges>
  <mergeCells count="16">
    <mergeCell ref="C23:H23"/>
    <mergeCell ref="J23:J25"/>
    <mergeCell ref="K23:K25"/>
    <mergeCell ref="C24:H25"/>
    <mergeCell ref="A4:A22"/>
    <mergeCell ref="B4:B14"/>
    <mergeCell ref="B15:B22"/>
    <mergeCell ref="A3:B3"/>
    <mergeCell ref="A2:D2"/>
    <mergeCell ref="A1:B1"/>
    <mergeCell ref="M2:N2"/>
    <mergeCell ref="D3:E3"/>
    <mergeCell ref="G2:H2"/>
    <mergeCell ref="J2:K2"/>
    <mergeCell ref="M1:T1"/>
    <mergeCell ref="G1:K1"/>
  </mergeCells>
  <conditionalFormatting sqref="M4:M22">
    <cfRule type="cellIs" dxfId="2" priority="1" operator="equal">
      <formula>0</formula>
    </cfRule>
  </conditionalFormatting>
  <printOptions horizontalCentered="1"/>
  <pageMargins left="0.15748031496062992" right="0.15748031496062992" top="0.47244094488188981" bottom="0.47244094488188981" header="0.31496062992125984" footer="0.31496062992125984"/>
  <pageSetup paperSize="9" scale="72" orientation="landscape" r:id="rId1"/>
  <headerFooter>
    <oddHeader>&amp;A</oddHeader>
    <oddFooter>Página &amp;P de 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66FF"/>
    <pageSetUpPr fitToPage="1"/>
  </sheetPr>
  <dimension ref="A1:R40"/>
  <sheetViews>
    <sheetView showGridLines="0" tabSelected="1" topLeftCell="A6" workbookViewId="0">
      <selection activeCell="P24" sqref="P24"/>
    </sheetView>
  </sheetViews>
  <sheetFormatPr baseColWidth="10" defaultColWidth="12" defaultRowHeight="13.8" x14ac:dyDescent="0.2"/>
  <cols>
    <col min="1" max="1" width="1.7109375" style="51" customWidth="1"/>
    <col min="2" max="2" width="5.28515625" style="51" customWidth="1"/>
    <col min="3" max="3" width="5.85546875" style="51" customWidth="1"/>
    <col min="4" max="4" width="13.28515625" style="51" customWidth="1"/>
    <col min="5" max="5" width="8" style="51" hidden="1" customWidth="1"/>
    <col min="6" max="6" width="11.42578125" style="51" hidden="1" customWidth="1"/>
    <col min="7" max="7" width="14.42578125" style="51" customWidth="1"/>
    <col min="8" max="8" width="16.42578125" style="51" customWidth="1"/>
    <col min="9" max="9" width="1.28515625" style="51" customWidth="1"/>
    <col min="10" max="10" width="14.42578125" style="51" customWidth="1"/>
    <col min="11" max="11" width="16.28515625" style="51" customWidth="1"/>
    <col min="12" max="12" width="2.42578125" style="51" customWidth="1"/>
    <col min="13" max="13" width="14.7109375" style="51" customWidth="1"/>
    <col min="14" max="14" width="19.28515625" style="51" customWidth="1"/>
    <col min="15" max="15" width="2.28515625" style="51" customWidth="1"/>
    <col min="16" max="17" width="13.140625" style="51" customWidth="1"/>
    <col min="18" max="18" width="2.28515625" style="51" customWidth="1"/>
    <col min="19" max="16384" width="12" style="1"/>
  </cols>
  <sheetData>
    <row r="1" spans="1:18" s="51" customFormat="1" ht="62.4" customHeight="1" x14ac:dyDescent="0.2">
      <c r="A1" s="479"/>
      <c r="B1" s="480"/>
      <c r="C1" s="304"/>
      <c r="D1" s="305"/>
      <c r="E1" s="305"/>
      <c r="F1" s="305"/>
      <c r="G1" s="481" t="s">
        <v>168</v>
      </c>
      <c r="H1" s="481"/>
      <c r="I1" s="481"/>
      <c r="J1" s="481"/>
      <c r="K1" s="481"/>
      <c r="L1" s="322"/>
      <c r="M1" s="306"/>
      <c r="N1" s="306"/>
      <c r="O1" s="307"/>
      <c r="P1" s="308"/>
      <c r="Q1" s="321" t="s">
        <v>145</v>
      </c>
      <c r="R1" s="309"/>
    </row>
    <row r="2" spans="1:18" ht="21.75" customHeight="1" x14ac:dyDescent="0.2">
      <c r="A2" s="310"/>
      <c r="B2" s="470" t="s">
        <v>144</v>
      </c>
      <c r="C2" s="471"/>
      <c r="D2" s="471"/>
      <c r="E2" s="472"/>
      <c r="F2" s="197"/>
      <c r="G2" s="476" t="s">
        <v>120</v>
      </c>
      <c r="H2" s="476"/>
      <c r="I2" s="311"/>
      <c r="J2" s="476" t="s">
        <v>121</v>
      </c>
      <c r="K2" s="476"/>
      <c r="L2" s="311"/>
      <c r="M2" s="477" t="s">
        <v>52</v>
      </c>
      <c r="N2" s="478"/>
      <c r="O2" s="311"/>
      <c r="P2" s="477" t="s">
        <v>143</v>
      </c>
      <c r="Q2" s="478"/>
      <c r="R2" s="312"/>
    </row>
    <row r="3" spans="1:18" ht="38.25" customHeight="1" x14ac:dyDescent="0.2">
      <c r="A3" s="310"/>
      <c r="B3" s="473"/>
      <c r="C3" s="474"/>
      <c r="D3" s="474"/>
      <c r="E3" s="475"/>
      <c r="F3" s="196" t="s">
        <v>85</v>
      </c>
      <c r="G3" s="196" t="s">
        <v>134</v>
      </c>
      <c r="H3" s="196" t="s">
        <v>76</v>
      </c>
      <c r="I3" s="313"/>
      <c r="J3" s="194" t="s">
        <v>135</v>
      </c>
      <c r="K3" s="194" t="s">
        <v>62</v>
      </c>
      <c r="L3" s="313"/>
      <c r="M3" s="195" t="s">
        <v>53</v>
      </c>
      <c r="N3" s="195" t="s">
        <v>79</v>
      </c>
      <c r="O3" s="313"/>
      <c r="P3" s="199" t="s">
        <v>57</v>
      </c>
      <c r="Q3" s="199" t="s">
        <v>58</v>
      </c>
      <c r="R3" s="314"/>
    </row>
    <row r="4" spans="1:18" ht="15.75" customHeight="1" x14ac:dyDescent="0.2">
      <c r="A4" s="310"/>
      <c r="B4" s="458" t="s">
        <v>174</v>
      </c>
      <c r="C4" s="461" t="s">
        <v>175</v>
      </c>
      <c r="D4" s="140" t="s">
        <v>153</v>
      </c>
      <c r="E4" s="141">
        <v>50</v>
      </c>
      <c r="F4" s="142">
        <v>0.4</v>
      </c>
      <c r="G4" s="139">
        <v>71.999999998199996</v>
      </c>
      <c r="H4" s="144">
        <f t="shared" ref="H4" si="0">G4*E4</f>
        <v>3599.99999991</v>
      </c>
      <c r="I4" s="313"/>
      <c r="J4" s="143">
        <f t="shared" ref="J4:J14" si="1">G4-(G4*$K$15)</f>
        <v>53.999999998649997</v>
      </c>
      <c r="K4" s="144">
        <f t="shared" ref="K4" si="2">J4*E4</f>
        <v>2699.9999999325</v>
      </c>
      <c r="L4" s="313"/>
      <c r="M4" s="145">
        <f>SUM(P4:Q4)</f>
        <v>0</v>
      </c>
      <c r="N4" s="144">
        <f t="shared" ref="N4" si="3">M4*K4</f>
        <v>0</v>
      </c>
      <c r="O4" s="313"/>
      <c r="P4" s="193"/>
      <c r="Q4" s="193"/>
      <c r="R4" s="314"/>
    </row>
    <row r="5" spans="1:18" ht="15.75" customHeight="1" x14ac:dyDescent="0.2">
      <c r="A5" s="310"/>
      <c r="B5" s="458"/>
      <c r="C5" s="461"/>
      <c r="D5" s="140" t="s">
        <v>113</v>
      </c>
      <c r="E5" s="141">
        <v>50</v>
      </c>
      <c r="F5" s="142">
        <v>0.5</v>
      </c>
      <c r="G5" s="139">
        <v>83.999999997899991</v>
      </c>
      <c r="H5" s="144">
        <f t="shared" ref="H5:H14" si="4">G5*E5</f>
        <v>4199.9999998949997</v>
      </c>
      <c r="I5" s="313"/>
      <c r="J5" s="143">
        <f t="shared" si="1"/>
        <v>62.999999998424997</v>
      </c>
      <c r="K5" s="144">
        <f t="shared" ref="K5:K14" si="5">J5*E5</f>
        <v>3149.99999992125</v>
      </c>
      <c r="L5" s="313"/>
      <c r="M5" s="145">
        <f>SUM(P5:Q5)</f>
        <v>0</v>
      </c>
      <c r="N5" s="144">
        <f t="shared" ref="N5:N14" si="6">M5*K5</f>
        <v>0</v>
      </c>
      <c r="O5" s="313"/>
      <c r="P5" s="193"/>
      <c r="Q5" s="193"/>
      <c r="R5" s="314"/>
    </row>
    <row r="6" spans="1:18" ht="15.75" customHeight="1" x14ac:dyDescent="0.2">
      <c r="A6" s="310"/>
      <c r="B6" s="459"/>
      <c r="C6" s="462"/>
      <c r="D6" s="140" t="s">
        <v>5</v>
      </c>
      <c r="E6" s="141">
        <v>50</v>
      </c>
      <c r="F6" s="146">
        <v>0.68</v>
      </c>
      <c r="G6" s="143">
        <v>95.9999999976</v>
      </c>
      <c r="H6" s="144">
        <f t="shared" si="4"/>
        <v>4799.9999998800004</v>
      </c>
      <c r="I6" s="313"/>
      <c r="J6" s="143">
        <f t="shared" si="1"/>
        <v>71.999999998199996</v>
      </c>
      <c r="K6" s="144">
        <f t="shared" si="5"/>
        <v>3599.99999991</v>
      </c>
      <c r="L6" s="313"/>
      <c r="M6" s="145">
        <f t="shared" ref="M6:M14" si="7">SUM(P6:Q6)</f>
        <v>0</v>
      </c>
      <c r="N6" s="144">
        <f t="shared" si="6"/>
        <v>0</v>
      </c>
      <c r="O6" s="313"/>
      <c r="P6" s="193"/>
      <c r="Q6" s="193"/>
      <c r="R6" s="314"/>
    </row>
    <row r="7" spans="1:18" ht="15.75" customHeight="1" x14ac:dyDescent="0.2">
      <c r="A7" s="310"/>
      <c r="B7" s="459"/>
      <c r="C7" s="462"/>
      <c r="D7" s="140" t="s">
        <v>20</v>
      </c>
      <c r="E7" s="141">
        <v>50</v>
      </c>
      <c r="F7" s="146">
        <v>0.88</v>
      </c>
      <c r="G7" s="143">
        <v>103.9999999974</v>
      </c>
      <c r="H7" s="144">
        <f t="shared" si="4"/>
        <v>5199.9999998699996</v>
      </c>
      <c r="I7" s="313"/>
      <c r="J7" s="143">
        <f t="shared" si="1"/>
        <v>77.999999998050001</v>
      </c>
      <c r="K7" s="144">
        <f t="shared" si="5"/>
        <v>3899.9999999024999</v>
      </c>
      <c r="L7" s="313"/>
      <c r="M7" s="145">
        <f t="shared" si="7"/>
        <v>0</v>
      </c>
      <c r="N7" s="144">
        <f t="shared" si="6"/>
        <v>0</v>
      </c>
      <c r="O7" s="313"/>
      <c r="P7" s="193"/>
      <c r="Q7" s="193"/>
      <c r="R7" s="314"/>
    </row>
    <row r="8" spans="1:18" ht="15.75" customHeight="1" x14ac:dyDescent="0.2">
      <c r="A8" s="310"/>
      <c r="B8" s="459"/>
      <c r="C8" s="462"/>
      <c r="D8" s="140" t="s">
        <v>6</v>
      </c>
      <c r="E8" s="141">
        <v>50</v>
      </c>
      <c r="F8" s="146">
        <v>1.115</v>
      </c>
      <c r="G8" s="143">
        <v>135.9999999966</v>
      </c>
      <c r="H8" s="144">
        <f t="shared" si="4"/>
        <v>6799.99999983</v>
      </c>
      <c r="I8" s="313"/>
      <c r="J8" s="143">
        <f t="shared" si="1"/>
        <v>101.99999999745</v>
      </c>
      <c r="K8" s="144">
        <f t="shared" si="5"/>
        <v>5099.9999998724998</v>
      </c>
      <c r="L8" s="313"/>
      <c r="M8" s="145">
        <f t="shared" si="7"/>
        <v>0</v>
      </c>
      <c r="N8" s="144">
        <f t="shared" si="6"/>
        <v>0</v>
      </c>
      <c r="O8" s="313"/>
      <c r="P8" s="193"/>
      <c r="Q8" s="193"/>
      <c r="R8" s="314"/>
    </row>
    <row r="9" spans="1:18" ht="15.75" customHeight="1" x14ac:dyDescent="0.2">
      <c r="A9" s="310"/>
      <c r="B9" s="459"/>
      <c r="C9" s="462"/>
      <c r="D9" s="140" t="s">
        <v>21</v>
      </c>
      <c r="E9" s="141">
        <v>50</v>
      </c>
      <c r="F9" s="146">
        <v>1.335</v>
      </c>
      <c r="G9" s="143">
        <v>167.99999999579998</v>
      </c>
      <c r="H9" s="144">
        <f t="shared" si="4"/>
        <v>8399.9999997899995</v>
      </c>
      <c r="I9" s="313"/>
      <c r="J9" s="143">
        <f t="shared" si="1"/>
        <v>125.99999999684999</v>
      </c>
      <c r="K9" s="144">
        <f t="shared" si="5"/>
        <v>6299.9999998425001</v>
      </c>
      <c r="L9" s="313"/>
      <c r="M9" s="145">
        <f t="shared" si="7"/>
        <v>0</v>
      </c>
      <c r="N9" s="144">
        <f t="shared" si="6"/>
        <v>0</v>
      </c>
      <c r="O9" s="313"/>
      <c r="P9" s="193"/>
      <c r="Q9" s="193"/>
      <c r="R9" s="314"/>
    </row>
    <row r="10" spans="1:18" ht="15.75" customHeight="1" x14ac:dyDescent="0.2">
      <c r="A10" s="310"/>
      <c r="B10" s="459"/>
      <c r="C10" s="462"/>
      <c r="D10" s="140" t="s">
        <v>22</v>
      </c>
      <c r="E10" s="141">
        <v>50</v>
      </c>
      <c r="F10" s="146">
        <v>1.58</v>
      </c>
      <c r="G10" s="143">
        <v>179.99999999549999</v>
      </c>
      <c r="H10" s="144">
        <f t="shared" si="4"/>
        <v>8999.9999997750001</v>
      </c>
      <c r="I10" s="313"/>
      <c r="J10" s="143">
        <f t="shared" si="1"/>
        <v>134.99999999662498</v>
      </c>
      <c r="K10" s="144">
        <f t="shared" si="5"/>
        <v>6749.9999998312487</v>
      </c>
      <c r="L10" s="313"/>
      <c r="M10" s="145">
        <f t="shared" si="7"/>
        <v>0</v>
      </c>
      <c r="N10" s="144">
        <f t="shared" si="6"/>
        <v>0</v>
      </c>
      <c r="O10" s="313"/>
      <c r="P10" s="193"/>
      <c r="Q10" s="193"/>
      <c r="R10" s="314"/>
    </row>
    <row r="11" spans="1:18" ht="15.75" customHeight="1" x14ac:dyDescent="0.2">
      <c r="A11" s="310"/>
      <c r="B11" s="459"/>
      <c r="C11" s="462"/>
      <c r="D11" s="140" t="s">
        <v>18</v>
      </c>
      <c r="E11" s="141">
        <v>50</v>
      </c>
      <c r="F11" s="146">
        <v>1.79</v>
      </c>
      <c r="G11" s="143">
        <v>163.9999999959</v>
      </c>
      <c r="H11" s="144">
        <f t="shared" si="4"/>
        <v>8199.9999997949999</v>
      </c>
      <c r="I11" s="313"/>
      <c r="J11" s="143">
        <f t="shared" si="1"/>
        <v>122.999999996925</v>
      </c>
      <c r="K11" s="144">
        <f t="shared" si="5"/>
        <v>6149.9999998462499</v>
      </c>
      <c r="L11" s="313"/>
      <c r="M11" s="145">
        <f t="shared" si="7"/>
        <v>0</v>
      </c>
      <c r="N11" s="144">
        <f t="shared" si="6"/>
        <v>0</v>
      </c>
      <c r="O11" s="313"/>
      <c r="P11" s="193"/>
      <c r="Q11" s="193"/>
      <c r="R11" s="314"/>
    </row>
    <row r="12" spans="1:18" ht="15.75" customHeight="1" x14ac:dyDescent="0.2">
      <c r="A12" s="310"/>
      <c r="B12" s="459"/>
      <c r="C12" s="462"/>
      <c r="D12" s="140" t="s">
        <v>23</v>
      </c>
      <c r="E12" s="141">
        <v>50</v>
      </c>
      <c r="F12" s="146">
        <v>2.13</v>
      </c>
      <c r="G12" s="143">
        <v>327.9999999918</v>
      </c>
      <c r="H12" s="144">
        <f t="shared" si="4"/>
        <v>16399.99999959</v>
      </c>
      <c r="I12" s="313"/>
      <c r="J12" s="143">
        <f t="shared" si="1"/>
        <v>245.99999999385</v>
      </c>
      <c r="K12" s="144">
        <f t="shared" si="5"/>
        <v>12299.9999996925</v>
      </c>
      <c r="L12" s="313"/>
      <c r="M12" s="145">
        <f t="shared" si="7"/>
        <v>0</v>
      </c>
      <c r="N12" s="144">
        <f t="shared" si="6"/>
        <v>0</v>
      </c>
      <c r="O12" s="313"/>
      <c r="P12" s="193"/>
      <c r="Q12" s="193"/>
      <c r="R12" s="314"/>
    </row>
    <row r="13" spans="1:18" ht="15.75" customHeight="1" x14ac:dyDescent="0.2">
      <c r="A13" s="310"/>
      <c r="B13" s="459"/>
      <c r="C13" s="462"/>
      <c r="D13" s="140" t="s">
        <v>1</v>
      </c>
      <c r="E13" s="141">
        <v>50</v>
      </c>
      <c r="F13" s="146">
        <v>2.2000000000000002</v>
      </c>
      <c r="G13" s="143">
        <v>335.99999999159996</v>
      </c>
      <c r="H13" s="144">
        <f t="shared" si="4"/>
        <v>16799.999999579999</v>
      </c>
      <c r="I13" s="313"/>
      <c r="J13" s="143">
        <f t="shared" si="1"/>
        <v>251.99999999369999</v>
      </c>
      <c r="K13" s="144">
        <f t="shared" si="5"/>
        <v>12599.999999685</v>
      </c>
      <c r="L13" s="313"/>
      <c r="M13" s="145">
        <f t="shared" si="7"/>
        <v>0</v>
      </c>
      <c r="N13" s="144">
        <f t="shared" si="6"/>
        <v>0</v>
      </c>
      <c r="O13" s="313"/>
      <c r="P13" s="193"/>
      <c r="Q13" s="193"/>
      <c r="R13" s="314"/>
    </row>
    <row r="14" spans="1:18" ht="15.75" customHeight="1" x14ac:dyDescent="0.2">
      <c r="A14" s="310"/>
      <c r="B14" s="460"/>
      <c r="C14" s="463"/>
      <c r="D14" s="323" t="s">
        <v>24</v>
      </c>
      <c r="E14" s="324">
        <v>50</v>
      </c>
      <c r="F14" s="325">
        <v>2.35</v>
      </c>
      <c r="G14" s="326">
        <v>351.99999999119996</v>
      </c>
      <c r="H14" s="327">
        <f t="shared" si="4"/>
        <v>17599.999999559997</v>
      </c>
      <c r="I14" s="313"/>
      <c r="J14" s="143">
        <f t="shared" si="1"/>
        <v>263.99999999339997</v>
      </c>
      <c r="K14" s="144">
        <f t="shared" si="5"/>
        <v>13199.999999669999</v>
      </c>
      <c r="L14" s="313"/>
      <c r="M14" s="145">
        <f t="shared" si="7"/>
        <v>0</v>
      </c>
      <c r="N14" s="144">
        <f t="shared" si="6"/>
        <v>0</v>
      </c>
      <c r="O14" s="313"/>
      <c r="P14" s="193"/>
      <c r="Q14" s="193"/>
      <c r="R14" s="314"/>
    </row>
    <row r="15" spans="1:18" ht="22.8" x14ac:dyDescent="0.2">
      <c r="A15" s="310"/>
      <c r="B15" s="464" t="s">
        <v>176</v>
      </c>
      <c r="C15" s="465"/>
      <c r="D15" s="465"/>
      <c r="E15" s="465"/>
      <c r="F15" s="465"/>
      <c r="G15" s="465"/>
      <c r="H15" s="466"/>
      <c r="I15" s="313"/>
      <c r="J15" s="137" t="s">
        <v>133</v>
      </c>
      <c r="K15" s="138">
        <v>0.25</v>
      </c>
      <c r="L15" s="313"/>
      <c r="M15" s="198">
        <f>SUM(M4:M14)</f>
        <v>0</v>
      </c>
      <c r="N15" s="200">
        <f>SUM(N4:N14)</f>
        <v>0</v>
      </c>
      <c r="O15" s="313"/>
      <c r="P15" s="201">
        <f>SUM(P4:P14)</f>
        <v>0</v>
      </c>
      <c r="Q15" s="198">
        <f>SUM(Q4:Q14)</f>
        <v>0</v>
      </c>
      <c r="R15" s="314"/>
    </row>
    <row r="16" spans="1:18" ht="22.2" customHeight="1" x14ac:dyDescent="0.2">
      <c r="A16" s="310"/>
      <c r="B16" s="467" t="s">
        <v>177</v>
      </c>
      <c r="C16" s="468"/>
      <c r="D16" s="468"/>
      <c r="E16" s="468"/>
      <c r="F16" s="468"/>
      <c r="G16" s="468"/>
      <c r="H16" s="469"/>
      <c r="I16" s="313"/>
      <c r="J16" s="315"/>
      <c r="K16" s="313"/>
      <c r="L16" s="313"/>
      <c r="M16" s="148" t="s">
        <v>74</v>
      </c>
      <c r="N16" s="144">
        <f>N15*21%</f>
        <v>0</v>
      </c>
      <c r="O16" s="313"/>
      <c r="P16" s="202" t="s">
        <v>83</v>
      </c>
      <c r="Q16" s="313"/>
      <c r="R16" s="314"/>
    </row>
    <row r="17" spans="1:18" ht="25.95" customHeight="1" x14ac:dyDescent="0.2">
      <c r="A17" s="310"/>
      <c r="B17" s="313"/>
      <c r="C17" s="313"/>
      <c r="D17" s="316"/>
      <c r="E17" s="316"/>
      <c r="F17" s="316"/>
      <c r="G17" s="316"/>
      <c r="H17" s="316"/>
      <c r="I17" s="313"/>
      <c r="J17" s="313"/>
      <c r="K17" s="317" t="s">
        <v>163</v>
      </c>
      <c r="L17" s="313"/>
      <c r="M17" s="149" t="s">
        <v>55</v>
      </c>
      <c r="N17" s="147">
        <f>SUM(N15:N16)</f>
        <v>0</v>
      </c>
      <c r="O17" s="313"/>
      <c r="P17" s="203"/>
      <c r="Q17" s="313"/>
      <c r="R17" s="314"/>
    </row>
    <row r="18" spans="1:18" ht="6.75" customHeight="1" x14ac:dyDescent="0.2">
      <c r="A18" s="310"/>
      <c r="B18" s="313"/>
      <c r="C18" s="313"/>
      <c r="D18" s="313"/>
      <c r="E18" s="313"/>
      <c r="F18" s="313"/>
      <c r="G18" s="313"/>
      <c r="H18" s="313"/>
      <c r="I18" s="313"/>
      <c r="J18" s="313"/>
      <c r="K18" s="313"/>
      <c r="L18" s="313"/>
      <c r="M18" s="313"/>
      <c r="N18" s="313"/>
      <c r="O18" s="313"/>
      <c r="P18" s="313"/>
      <c r="Q18" s="313"/>
      <c r="R18" s="314"/>
    </row>
    <row r="19" spans="1:18" ht="18.600000000000001" customHeight="1" x14ac:dyDescent="0.2">
      <c r="A19" s="310"/>
      <c r="B19" s="313"/>
      <c r="C19" s="313"/>
      <c r="D19" s="313"/>
      <c r="E19" s="313"/>
      <c r="F19" s="313"/>
      <c r="G19" s="313"/>
      <c r="H19" s="313"/>
      <c r="I19" s="313"/>
      <c r="J19" s="313"/>
      <c r="K19" s="313"/>
      <c r="L19" s="313"/>
      <c r="M19" s="204" t="s">
        <v>80</v>
      </c>
      <c r="N19" s="205">
        <f>+N15*10.5%</f>
        <v>0</v>
      </c>
      <c r="O19" s="313"/>
      <c r="P19" s="313"/>
      <c r="Q19" s="313"/>
      <c r="R19" s="314"/>
    </row>
    <row r="20" spans="1:18" x14ac:dyDescent="0.2">
      <c r="A20" s="310"/>
      <c r="B20" s="313"/>
      <c r="C20" s="313"/>
      <c r="D20" s="313"/>
      <c r="E20" s="313"/>
      <c r="F20" s="313"/>
      <c r="G20" s="313"/>
      <c r="H20" s="313"/>
      <c r="I20" s="313"/>
      <c r="J20" s="313"/>
      <c r="K20" s="313"/>
      <c r="L20" s="313"/>
      <c r="M20" s="206" t="s">
        <v>55</v>
      </c>
      <c r="N20" s="205">
        <f>+N15+N19</f>
        <v>0</v>
      </c>
      <c r="O20" s="313"/>
      <c r="P20" s="313"/>
      <c r="Q20" s="313"/>
      <c r="R20" s="314"/>
    </row>
    <row r="21" spans="1:18" x14ac:dyDescent="0.2">
      <c r="A21" s="318"/>
      <c r="B21" s="319"/>
      <c r="C21" s="319"/>
      <c r="D21" s="319"/>
      <c r="E21" s="319"/>
      <c r="F21" s="319"/>
      <c r="G21" s="319"/>
      <c r="H21" s="319"/>
      <c r="I21" s="319"/>
      <c r="J21" s="319"/>
      <c r="K21" s="319"/>
      <c r="L21" s="313"/>
      <c r="M21" s="319"/>
      <c r="N21" s="319"/>
      <c r="O21" s="313"/>
      <c r="P21" s="319"/>
      <c r="Q21" s="319"/>
      <c r="R21" s="314"/>
    </row>
    <row r="22" spans="1:18" ht="21.75" customHeight="1" x14ac:dyDescent="0.2">
      <c r="A22" s="310"/>
      <c r="B22" s="470" t="s">
        <v>184</v>
      </c>
      <c r="C22" s="471"/>
      <c r="D22" s="471"/>
      <c r="E22" s="472"/>
      <c r="F22" s="197"/>
      <c r="G22" s="476" t="s">
        <v>120</v>
      </c>
      <c r="H22" s="476"/>
      <c r="I22" s="311"/>
      <c r="J22" s="476" t="s">
        <v>121</v>
      </c>
      <c r="K22" s="476"/>
      <c r="L22" s="313"/>
      <c r="M22" s="477" t="s">
        <v>52</v>
      </c>
      <c r="N22" s="478"/>
      <c r="O22" s="313"/>
      <c r="P22" s="477" t="s">
        <v>143</v>
      </c>
      <c r="Q22" s="478"/>
      <c r="R22" s="314"/>
    </row>
    <row r="23" spans="1:18" ht="38.25" customHeight="1" x14ac:dyDescent="0.2">
      <c r="A23" s="310"/>
      <c r="B23" s="473"/>
      <c r="C23" s="474"/>
      <c r="D23" s="474"/>
      <c r="E23" s="475"/>
      <c r="F23" s="196" t="s">
        <v>85</v>
      </c>
      <c r="G23" s="196" t="s">
        <v>134</v>
      </c>
      <c r="H23" s="196" t="s">
        <v>76</v>
      </c>
      <c r="I23" s="313"/>
      <c r="J23" s="194" t="s">
        <v>135</v>
      </c>
      <c r="K23" s="194" t="s">
        <v>62</v>
      </c>
      <c r="L23" s="313"/>
      <c r="M23" s="195" t="s">
        <v>53</v>
      </c>
      <c r="N23" s="195" t="s">
        <v>79</v>
      </c>
      <c r="O23" s="313"/>
      <c r="P23" s="199" t="s">
        <v>186</v>
      </c>
      <c r="Q23" s="313"/>
      <c r="R23" s="314"/>
    </row>
    <row r="24" spans="1:18" ht="15.75" customHeight="1" x14ac:dyDescent="0.2">
      <c r="A24" s="310"/>
      <c r="B24" s="458" t="s">
        <v>174</v>
      </c>
      <c r="C24" s="461" t="s">
        <v>175</v>
      </c>
      <c r="D24" s="140" t="s">
        <v>183</v>
      </c>
      <c r="E24" s="141">
        <v>50</v>
      </c>
      <c r="F24" s="142">
        <v>0.4</v>
      </c>
      <c r="G24" s="139">
        <v>107.99999999729999</v>
      </c>
      <c r="H24" s="144">
        <f t="shared" ref="H24:H33" si="8">G24*E24</f>
        <v>5399.9999998650001</v>
      </c>
      <c r="I24" s="313"/>
      <c r="J24" s="143">
        <f t="shared" ref="J24:J33" si="9">G24-(G24*$K$15)</f>
        <v>80.999999997974996</v>
      </c>
      <c r="K24" s="144">
        <f t="shared" ref="K24:K33" si="10">J24*E24</f>
        <v>4049.9999998987496</v>
      </c>
      <c r="L24" s="313"/>
      <c r="M24" s="145">
        <f t="shared" ref="M24:M33" si="11">+P24</f>
        <v>0</v>
      </c>
      <c r="N24" s="144">
        <f t="shared" ref="N24:N33" si="12">M24*K24</f>
        <v>0</v>
      </c>
      <c r="O24" s="313"/>
      <c r="P24" s="193"/>
      <c r="Q24" s="313"/>
      <c r="R24" s="314"/>
    </row>
    <row r="25" spans="1:18" ht="15.75" customHeight="1" x14ac:dyDescent="0.2">
      <c r="A25" s="310"/>
      <c r="B25" s="459"/>
      <c r="C25" s="462"/>
      <c r="D25" s="140" t="s">
        <v>5</v>
      </c>
      <c r="E25" s="141">
        <v>50</v>
      </c>
      <c r="F25" s="146">
        <v>0.68</v>
      </c>
      <c r="G25" s="143">
        <v>143.99999999639999</v>
      </c>
      <c r="H25" s="144">
        <f t="shared" si="8"/>
        <v>7199.9999998200001</v>
      </c>
      <c r="I25" s="313"/>
      <c r="J25" s="143">
        <f t="shared" si="9"/>
        <v>107.99999999729999</v>
      </c>
      <c r="K25" s="144">
        <f t="shared" si="10"/>
        <v>5399.9999998650001</v>
      </c>
      <c r="L25" s="313"/>
      <c r="M25" s="145">
        <f t="shared" si="11"/>
        <v>0</v>
      </c>
      <c r="N25" s="144">
        <f t="shared" si="12"/>
        <v>0</v>
      </c>
      <c r="O25" s="313"/>
      <c r="P25" s="193"/>
      <c r="Q25" s="313"/>
      <c r="R25" s="314"/>
    </row>
    <row r="26" spans="1:18" ht="15.75" customHeight="1" x14ac:dyDescent="0.2">
      <c r="A26" s="310"/>
      <c r="B26" s="459"/>
      <c r="C26" s="462"/>
      <c r="D26" s="140" t="s">
        <v>20</v>
      </c>
      <c r="E26" s="141">
        <v>50</v>
      </c>
      <c r="F26" s="146">
        <v>0.88</v>
      </c>
      <c r="G26" s="143">
        <v>155.9999999961</v>
      </c>
      <c r="H26" s="144">
        <f t="shared" si="8"/>
        <v>7799.9999998049998</v>
      </c>
      <c r="I26" s="313"/>
      <c r="J26" s="143">
        <f t="shared" si="9"/>
        <v>116.99999999707501</v>
      </c>
      <c r="K26" s="144">
        <f t="shared" si="10"/>
        <v>5849.9999998537505</v>
      </c>
      <c r="L26" s="313"/>
      <c r="M26" s="145">
        <f t="shared" si="11"/>
        <v>0</v>
      </c>
      <c r="N26" s="144">
        <f t="shared" si="12"/>
        <v>0</v>
      </c>
      <c r="O26" s="313"/>
      <c r="P26" s="193"/>
      <c r="Q26" s="313"/>
      <c r="R26" s="314"/>
    </row>
    <row r="27" spans="1:18" ht="15.75" customHeight="1" x14ac:dyDescent="0.2">
      <c r="A27" s="310"/>
      <c r="B27" s="459"/>
      <c r="C27" s="462"/>
      <c r="D27" s="140" t="s">
        <v>6</v>
      </c>
      <c r="E27" s="141">
        <v>50</v>
      </c>
      <c r="F27" s="146">
        <v>1.115</v>
      </c>
      <c r="G27" s="143">
        <v>203.99999999489998</v>
      </c>
      <c r="H27" s="144">
        <f t="shared" si="8"/>
        <v>10199.999999745</v>
      </c>
      <c r="I27" s="313"/>
      <c r="J27" s="143">
        <f t="shared" si="9"/>
        <v>152.99999999617498</v>
      </c>
      <c r="K27" s="144">
        <f t="shared" si="10"/>
        <v>7649.9999998087487</v>
      </c>
      <c r="L27" s="313"/>
      <c r="M27" s="145">
        <f t="shared" si="11"/>
        <v>0</v>
      </c>
      <c r="N27" s="144">
        <f t="shared" si="12"/>
        <v>0</v>
      </c>
      <c r="O27" s="313"/>
      <c r="P27" s="193"/>
      <c r="Q27" s="313"/>
      <c r="R27" s="314"/>
    </row>
    <row r="28" spans="1:18" ht="15.75" customHeight="1" x14ac:dyDescent="0.2">
      <c r="A28" s="310"/>
      <c r="B28" s="459"/>
      <c r="C28" s="462"/>
      <c r="D28" s="140" t="s">
        <v>21</v>
      </c>
      <c r="E28" s="141">
        <v>50</v>
      </c>
      <c r="F28" s="146">
        <v>1.335</v>
      </c>
      <c r="G28" s="143">
        <v>251.99999999369999</v>
      </c>
      <c r="H28" s="144">
        <f t="shared" si="8"/>
        <v>12599.999999685</v>
      </c>
      <c r="I28" s="313"/>
      <c r="J28" s="143">
        <f t="shared" si="9"/>
        <v>188.999999995275</v>
      </c>
      <c r="K28" s="144">
        <f t="shared" si="10"/>
        <v>9449.9999997637497</v>
      </c>
      <c r="L28" s="313"/>
      <c r="M28" s="145">
        <f t="shared" si="11"/>
        <v>0</v>
      </c>
      <c r="N28" s="144">
        <f t="shared" si="12"/>
        <v>0</v>
      </c>
      <c r="O28" s="313"/>
      <c r="P28" s="193"/>
      <c r="Q28" s="313"/>
      <c r="R28" s="314"/>
    </row>
    <row r="29" spans="1:18" ht="15.75" customHeight="1" x14ac:dyDescent="0.2">
      <c r="A29" s="310"/>
      <c r="B29" s="459"/>
      <c r="C29" s="462"/>
      <c r="D29" s="140" t="s">
        <v>22</v>
      </c>
      <c r="E29" s="141">
        <v>50</v>
      </c>
      <c r="F29" s="146">
        <v>1.58</v>
      </c>
      <c r="G29" s="143">
        <v>269.99999999324996</v>
      </c>
      <c r="H29" s="144">
        <f t="shared" si="8"/>
        <v>13499.999999662497</v>
      </c>
      <c r="I29" s="313"/>
      <c r="J29" s="143">
        <f t="shared" si="9"/>
        <v>202.49999999493747</v>
      </c>
      <c r="K29" s="144">
        <f t="shared" si="10"/>
        <v>10124.999999746873</v>
      </c>
      <c r="L29" s="313"/>
      <c r="M29" s="145">
        <f t="shared" si="11"/>
        <v>0</v>
      </c>
      <c r="N29" s="144">
        <f t="shared" si="12"/>
        <v>0</v>
      </c>
      <c r="O29" s="313"/>
      <c r="P29" s="193"/>
      <c r="Q29" s="313"/>
      <c r="R29" s="314"/>
    </row>
    <row r="30" spans="1:18" ht="15.75" customHeight="1" x14ac:dyDescent="0.2">
      <c r="A30" s="310"/>
      <c r="B30" s="459"/>
      <c r="C30" s="462"/>
      <c r="D30" s="140" t="s">
        <v>18</v>
      </c>
      <c r="E30" s="141">
        <v>50</v>
      </c>
      <c r="F30" s="146">
        <v>1.79</v>
      </c>
      <c r="G30" s="143">
        <v>245.99999999385</v>
      </c>
      <c r="H30" s="144">
        <f t="shared" si="8"/>
        <v>12299.9999996925</v>
      </c>
      <c r="I30" s="313"/>
      <c r="J30" s="143">
        <f t="shared" si="9"/>
        <v>184.4999999953875</v>
      </c>
      <c r="K30" s="144">
        <f t="shared" si="10"/>
        <v>9224.999999769374</v>
      </c>
      <c r="L30" s="313"/>
      <c r="M30" s="145">
        <f t="shared" si="11"/>
        <v>0</v>
      </c>
      <c r="N30" s="144">
        <f t="shared" si="12"/>
        <v>0</v>
      </c>
      <c r="O30" s="313"/>
      <c r="P30" s="193"/>
      <c r="Q30" s="313"/>
      <c r="R30" s="314"/>
    </row>
    <row r="31" spans="1:18" ht="15.75" customHeight="1" x14ac:dyDescent="0.2">
      <c r="A31" s="310"/>
      <c r="B31" s="459"/>
      <c r="C31" s="462"/>
      <c r="D31" s="140" t="s">
        <v>23</v>
      </c>
      <c r="E31" s="141">
        <v>50</v>
      </c>
      <c r="F31" s="146">
        <v>2.13</v>
      </c>
      <c r="G31" s="143">
        <v>491.99999998769999</v>
      </c>
      <c r="H31" s="144">
        <f t="shared" si="8"/>
        <v>24599.999999385</v>
      </c>
      <c r="I31" s="313"/>
      <c r="J31" s="143">
        <f t="shared" si="9"/>
        <v>368.999999990775</v>
      </c>
      <c r="K31" s="144">
        <f t="shared" si="10"/>
        <v>18449.999999538748</v>
      </c>
      <c r="L31" s="313"/>
      <c r="M31" s="145">
        <f t="shared" si="11"/>
        <v>0</v>
      </c>
      <c r="N31" s="144">
        <f t="shared" si="12"/>
        <v>0</v>
      </c>
      <c r="O31" s="313"/>
      <c r="P31" s="193"/>
      <c r="Q31" s="313"/>
      <c r="R31" s="314"/>
    </row>
    <row r="32" spans="1:18" ht="15.75" customHeight="1" x14ac:dyDescent="0.2">
      <c r="A32" s="310"/>
      <c r="B32" s="459"/>
      <c r="C32" s="462"/>
      <c r="D32" s="140" t="s">
        <v>1</v>
      </c>
      <c r="E32" s="141">
        <v>50</v>
      </c>
      <c r="F32" s="146">
        <v>2.2000000000000002</v>
      </c>
      <c r="G32" s="143">
        <v>503.99999998739997</v>
      </c>
      <c r="H32" s="144">
        <f t="shared" si="8"/>
        <v>25199.99999937</v>
      </c>
      <c r="I32" s="313"/>
      <c r="J32" s="143">
        <f t="shared" si="9"/>
        <v>377.99999999055001</v>
      </c>
      <c r="K32" s="144">
        <f t="shared" si="10"/>
        <v>18899.999999527499</v>
      </c>
      <c r="L32" s="313"/>
      <c r="M32" s="145">
        <f t="shared" si="11"/>
        <v>0</v>
      </c>
      <c r="N32" s="144">
        <f t="shared" si="12"/>
        <v>0</v>
      </c>
      <c r="O32" s="313"/>
      <c r="P32" s="193"/>
      <c r="Q32" s="313"/>
      <c r="R32" s="314"/>
    </row>
    <row r="33" spans="1:18" ht="15.75" customHeight="1" x14ac:dyDescent="0.2">
      <c r="A33" s="310"/>
      <c r="B33" s="460"/>
      <c r="C33" s="463"/>
      <c r="D33" s="323" t="s">
        <v>24</v>
      </c>
      <c r="E33" s="324">
        <v>50</v>
      </c>
      <c r="F33" s="325">
        <v>2.35</v>
      </c>
      <c r="G33" s="326">
        <v>527.99999998679993</v>
      </c>
      <c r="H33" s="327">
        <f t="shared" si="8"/>
        <v>26399.999999339998</v>
      </c>
      <c r="I33" s="313"/>
      <c r="J33" s="143">
        <f t="shared" si="9"/>
        <v>395.99999999009992</v>
      </c>
      <c r="K33" s="144">
        <f t="shared" si="10"/>
        <v>19799.999999504995</v>
      </c>
      <c r="L33" s="313"/>
      <c r="M33" s="145">
        <f t="shared" si="11"/>
        <v>0</v>
      </c>
      <c r="N33" s="144">
        <f t="shared" si="12"/>
        <v>0</v>
      </c>
      <c r="O33" s="313"/>
      <c r="P33" s="193"/>
      <c r="Q33" s="313"/>
      <c r="R33" s="314"/>
    </row>
    <row r="34" spans="1:18" ht="22.8" x14ac:dyDescent="0.2">
      <c r="A34" s="310"/>
      <c r="B34" s="464" t="s">
        <v>176</v>
      </c>
      <c r="C34" s="465"/>
      <c r="D34" s="465"/>
      <c r="E34" s="465"/>
      <c r="F34" s="465"/>
      <c r="G34" s="465"/>
      <c r="H34" s="466"/>
      <c r="I34" s="313"/>
      <c r="J34" s="137" t="s">
        <v>133</v>
      </c>
      <c r="K34" s="138">
        <v>0.25</v>
      </c>
      <c r="L34" s="313"/>
      <c r="M34" s="198">
        <f>SUM(M24:M33)</f>
        <v>0</v>
      </c>
      <c r="N34" s="200">
        <f>SUM(N24:N33)</f>
        <v>0</v>
      </c>
      <c r="O34" s="313"/>
      <c r="P34" s="201">
        <f>SUM(P24:P33)</f>
        <v>0</v>
      </c>
      <c r="Q34" s="313"/>
      <c r="R34" s="314"/>
    </row>
    <row r="35" spans="1:18" ht="22.2" customHeight="1" x14ac:dyDescent="0.2">
      <c r="A35" s="310"/>
      <c r="B35" s="467" t="s">
        <v>185</v>
      </c>
      <c r="C35" s="468"/>
      <c r="D35" s="468"/>
      <c r="E35" s="468"/>
      <c r="F35" s="468"/>
      <c r="G35" s="468"/>
      <c r="H35" s="469"/>
      <c r="I35" s="313"/>
      <c r="J35" s="315"/>
      <c r="K35" s="313"/>
      <c r="L35" s="313"/>
      <c r="M35" s="148" t="s">
        <v>74</v>
      </c>
      <c r="N35" s="144">
        <f>N34*21%</f>
        <v>0</v>
      </c>
      <c r="O35" s="313"/>
      <c r="P35" s="202" t="s">
        <v>83</v>
      </c>
      <c r="Q35" s="313"/>
      <c r="R35" s="314"/>
    </row>
    <row r="36" spans="1:18" ht="25.95" customHeight="1" x14ac:dyDescent="0.2">
      <c r="A36" s="310"/>
      <c r="B36" s="313"/>
      <c r="C36" s="313"/>
      <c r="D36" s="316"/>
      <c r="E36" s="316"/>
      <c r="F36" s="316"/>
      <c r="G36" s="316"/>
      <c r="H36" s="316"/>
      <c r="I36" s="313"/>
      <c r="J36" s="313"/>
      <c r="K36" s="317" t="s">
        <v>163</v>
      </c>
      <c r="L36" s="313"/>
      <c r="M36" s="149" t="s">
        <v>55</v>
      </c>
      <c r="N36" s="147">
        <f>SUM(N34:N35)</f>
        <v>0</v>
      </c>
      <c r="O36" s="313"/>
      <c r="P36" s="203"/>
      <c r="Q36" s="313"/>
      <c r="R36" s="314"/>
    </row>
    <row r="37" spans="1:18" ht="6.75" customHeight="1" x14ac:dyDescent="0.2">
      <c r="A37" s="310"/>
      <c r="B37" s="313"/>
      <c r="C37" s="313"/>
      <c r="D37" s="313"/>
      <c r="E37" s="313"/>
      <c r="F37" s="313"/>
      <c r="G37" s="313"/>
      <c r="H37" s="313"/>
      <c r="I37" s="313"/>
      <c r="J37" s="313"/>
      <c r="K37" s="313"/>
      <c r="L37" s="313"/>
      <c r="M37" s="313"/>
      <c r="N37" s="313"/>
      <c r="O37" s="313"/>
      <c r="P37" s="313"/>
      <c r="Q37" s="313"/>
      <c r="R37" s="314"/>
    </row>
    <row r="38" spans="1:18" ht="18.600000000000001" customHeight="1" x14ac:dyDescent="0.2">
      <c r="A38" s="310"/>
      <c r="B38" s="313"/>
      <c r="C38" s="313"/>
      <c r="D38" s="313"/>
      <c r="E38" s="313"/>
      <c r="F38" s="313"/>
      <c r="G38" s="313"/>
      <c r="H38" s="313"/>
      <c r="I38" s="313"/>
      <c r="J38" s="313"/>
      <c r="K38" s="313"/>
      <c r="L38" s="313"/>
      <c r="M38" s="204" t="s">
        <v>80</v>
      </c>
      <c r="N38" s="205">
        <f>+N34*10.5%</f>
        <v>0</v>
      </c>
      <c r="O38" s="313"/>
      <c r="P38" s="313"/>
      <c r="Q38" s="313"/>
      <c r="R38" s="314"/>
    </row>
    <row r="39" spans="1:18" ht="14.4" x14ac:dyDescent="0.2">
      <c r="A39" s="310"/>
      <c r="B39" s="313"/>
      <c r="C39" s="313"/>
      <c r="D39" s="313"/>
      <c r="E39" s="313"/>
      <c r="F39" s="313"/>
      <c r="G39" s="313"/>
      <c r="H39" s="313"/>
      <c r="I39" s="313"/>
      <c r="J39" s="313"/>
      <c r="K39" s="317"/>
      <c r="L39" s="313"/>
      <c r="M39" s="206" t="s">
        <v>55</v>
      </c>
      <c r="N39" s="205">
        <f>+N34+N38</f>
        <v>0</v>
      </c>
      <c r="O39" s="313"/>
      <c r="P39" s="313"/>
      <c r="Q39" s="313"/>
      <c r="R39" s="314"/>
    </row>
    <row r="40" spans="1:18" x14ac:dyDescent="0.2">
      <c r="A40" s="318"/>
      <c r="B40" s="319"/>
      <c r="C40" s="319"/>
      <c r="D40" s="319"/>
      <c r="E40" s="319"/>
      <c r="F40" s="319"/>
      <c r="G40" s="319"/>
      <c r="H40" s="319"/>
      <c r="I40" s="319"/>
      <c r="J40" s="319"/>
      <c r="K40" s="319"/>
      <c r="L40" s="319"/>
      <c r="M40" s="319"/>
      <c r="N40" s="319"/>
      <c r="O40" s="319"/>
      <c r="P40" s="319"/>
      <c r="Q40" s="319"/>
      <c r="R40" s="320"/>
    </row>
  </sheetData>
  <sheetProtection algorithmName="SHA-512" hashValue="wg2ov0pCC2JdDsWvEtgLvOcZmkmmqtlSYhASNaFFKcKMZxCz1l3IWvcjtZoNYmKjhrXMpR9RNJdbB4Ux5nVOag==" saltValue="pIj2FHfwN+OmG47fKYf6gg==" spinCount="100000" sheet="1" objects="1" scenarios="1"/>
  <protectedRanges>
    <protectedRange sqref="P4:Q14 P24:P33" name="Modificable Oro o Plata"/>
  </protectedRanges>
  <mergeCells count="20">
    <mergeCell ref="B15:H15"/>
    <mergeCell ref="B16:H16"/>
    <mergeCell ref="A1:B1"/>
    <mergeCell ref="J2:K2"/>
    <mergeCell ref="B4:B14"/>
    <mergeCell ref="C4:C14"/>
    <mergeCell ref="G2:H2"/>
    <mergeCell ref="B2:E3"/>
    <mergeCell ref="G1:K1"/>
    <mergeCell ref="J22:K22"/>
    <mergeCell ref="M22:N22"/>
    <mergeCell ref="P22:Q22"/>
    <mergeCell ref="P2:Q2"/>
    <mergeCell ref="M2:N2"/>
    <mergeCell ref="B24:B33"/>
    <mergeCell ref="C24:C33"/>
    <mergeCell ref="B34:H34"/>
    <mergeCell ref="B35:H35"/>
    <mergeCell ref="B22:E23"/>
    <mergeCell ref="G22:H22"/>
  </mergeCells>
  <conditionalFormatting sqref="M4:M14 M24:M33">
    <cfRule type="cellIs" dxfId="1" priority="2" operator="equal">
      <formula>0</formula>
    </cfRule>
  </conditionalFormatting>
  <printOptions horizontalCentered="1"/>
  <pageMargins left="0.39370078740157483" right="0.35433070866141736" top="0.31496062992125984" bottom="0.35433070866141736" header="0.11811023622047245" footer="0.11811023622047245"/>
  <pageSetup paperSize="9" scale="74" orientation="landscape" r:id="rId1"/>
  <headerFooter>
    <oddHeader>&amp;A</oddHeader>
    <oddFooter>Página &amp;P&amp;R&amp;F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G16"/>
  <sheetViews>
    <sheetView showGridLines="0" zoomScale="110" zoomScaleNormal="110" workbookViewId="0">
      <selection activeCell="F7" sqref="F7"/>
    </sheetView>
  </sheetViews>
  <sheetFormatPr baseColWidth="10" defaultRowHeight="13.8" x14ac:dyDescent="0.2"/>
  <cols>
    <col min="1" max="1" width="4.140625" style="3" customWidth="1"/>
    <col min="2" max="2" width="23.5703125" style="3" customWidth="1"/>
    <col min="3" max="3" width="49.7109375" style="3" customWidth="1"/>
    <col min="4" max="4" width="2.42578125" style="3" customWidth="1"/>
    <col min="5" max="5" width="17" style="3" customWidth="1"/>
    <col min="6" max="6" width="24.28515625" style="3" customWidth="1"/>
    <col min="7" max="7" width="4.140625" style="3" customWidth="1"/>
    <col min="8" max="239" width="12" style="3"/>
    <col min="240" max="240" width="1.42578125" style="3" customWidth="1"/>
    <col min="241" max="241" width="11.7109375" style="3" customWidth="1"/>
    <col min="242" max="242" width="12" style="3" customWidth="1"/>
    <col min="243" max="243" width="53.42578125" style="3" customWidth="1"/>
    <col min="244" max="244" width="2.42578125" style="3" customWidth="1"/>
    <col min="245" max="245" width="13" style="3" customWidth="1"/>
    <col min="246" max="246" width="23.42578125" style="3" customWidth="1"/>
    <col min="247" max="247" width="2.85546875" style="3" customWidth="1"/>
    <col min="248" max="495" width="12" style="3"/>
    <col min="496" max="496" width="1.42578125" style="3" customWidth="1"/>
    <col min="497" max="497" width="11.7109375" style="3" customWidth="1"/>
    <col min="498" max="498" width="12" style="3" customWidth="1"/>
    <col min="499" max="499" width="53.42578125" style="3" customWidth="1"/>
    <col min="500" max="500" width="2.42578125" style="3" customWidth="1"/>
    <col min="501" max="501" width="13" style="3" customWidth="1"/>
    <col min="502" max="502" width="23.42578125" style="3" customWidth="1"/>
    <col min="503" max="503" width="2.85546875" style="3" customWidth="1"/>
    <col min="504" max="751" width="12" style="3"/>
    <col min="752" max="752" width="1.42578125" style="3" customWidth="1"/>
    <col min="753" max="753" width="11.7109375" style="3" customWidth="1"/>
    <col min="754" max="754" width="12" style="3" customWidth="1"/>
    <col min="755" max="755" width="53.42578125" style="3" customWidth="1"/>
    <col min="756" max="756" width="2.42578125" style="3" customWidth="1"/>
    <col min="757" max="757" width="13" style="3" customWidth="1"/>
    <col min="758" max="758" width="23.42578125" style="3" customWidth="1"/>
    <col min="759" max="759" width="2.85546875" style="3" customWidth="1"/>
    <col min="760" max="1007" width="12" style="3"/>
    <col min="1008" max="1008" width="1.42578125" style="3" customWidth="1"/>
    <col min="1009" max="1009" width="11.7109375" style="3" customWidth="1"/>
    <col min="1010" max="1010" width="12" style="3" customWidth="1"/>
    <col min="1011" max="1011" width="53.42578125" style="3" customWidth="1"/>
    <col min="1012" max="1012" width="2.42578125" style="3" customWidth="1"/>
    <col min="1013" max="1013" width="13" style="3" customWidth="1"/>
    <col min="1014" max="1014" width="23.42578125" style="3" customWidth="1"/>
    <col min="1015" max="1015" width="2.85546875" style="3" customWidth="1"/>
    <col min="1016" max="1263" width="12" style="3"/>
    <col min="1264" max="1264" width="1.42578125" style="3" customWidth="1"/>
    <col min="1265" max="1265" width="11.7109375" style="3" customWidth="1"/>
    <col min="1266" max="1266" width="12" style="3" customWidth="1"/>
    <col min="1267" max="1267" width="53.42578125" style="3" customWidth="1"/>
    <col min="1268" max="1268" width="2.42578125" style="3" customWidth="1"/>
    <col min="1269" max="1269" width="13" style="3" customWidth="1"/>
    <col min="1270" max="1270" width="23.42578125" style="3" customWidth="1"/>
    <col min="1271" max="1271" width="2.85546875" style="3" customWidth="1"/>
    <col min="1272" max="1519" width="12" style="3"/>
    <col min="1520" max="1520" width="1.42578125" style="3" customWidth="1"/>
    <col min="1521" max="1521" width="11.7109375" style="3" customWidth="1"/>
    <col min="1522" max="1522" width="12" style="3" customWidth="1"/>
    <col min="1523" max="1523" width="53.42578125" style="3" customWidth="1"/>
    <col min="1524" max="1524" width="2.42578125" style="3" customWidth="1"/>
    <col min="1525" max="1525" width="13" style="3" customWidth="1"/>
    <col min="1526" max="1526" width="23.42578125" style="3" customWidth="1"/>
    <col min="1527" max="1527" width="2.85546875" style="3" customWidth="1"/>
    <col min="1528" max="1775" width="12" style="3"/>
    <col min="1776" max="1776" width="1.42578125" style="3" customWidth="1"/>
    <col min="1777" max="1777" width="11.7109375" style="3" customWidth="1"/>
    <col min="1778" max="1778" width="12" style="3" customWidth="1"/>
    <col min="1779" max="1779" width="53.42578125" style="3" customWidth="1"/>
    <col min="1780" max="1780" width="2.42578125" style="3" customWidth="1"/>
    <col min="1781" max="1781" width="13" style="3" customWidth="1"/>
    <col min="1782" max="1782" width="23.42578125" style="3" customWidth="1"/>
    <col min="1783" max="1783" width="2.85546875" style="3" customWidth="1"/>
    <col min="1784" max="2031" width="12" style="3"/>
    <col min="2032" max="2032" width="1.42578125" style="3" customWidth="1"/>
    <col min="2033" max="2033" width="11.7109375" style="3" customWidth="1"/>
    <col min="2034" max="2034" width="12" style="3" customWidth="1"/>
    <col min="2035" max="2035" width="53.42578125" style="3" customWidth="1"/>
    <col min="2036" max="2036" width="2.42578125" style="3" customWidth="1"/>
    <col min="2037" max="2037" width="13" style="3" customWidth="1"/>
    <col min="2038" max="2038" width="23.42578125" style="3" customWidth="1"/>
    <col min="2039" max="2039" width="2.85546875" style="3" customWidth="1"/>
    <col min="2040" max="2287" width="12" style="3"/>
    <col min="2288" max="2288" width="1.42578125" style="3" customWidth="1"/>
    <col min="2289" max="2289" width="11.7109375" style="3" customWidth="1"/>
    <col min="2290" max="2290" width="12" style="3" customWidth="1"/>
    <col min="2291" max="2291" width="53.42578125" style="3" customWidth="1"/>
    <col min="2292" max="2292" width="2.42578125" style="3" customWidth="1"/>
    <col min="2293" max="2293" width="13" style="3" customWidth="1"/>
    <col min="2294" max="2294" width="23.42578125" style="3" customWidth="1"/>
    <col min="2295" max="2295" width="2.85546875" style="3" customWidth="1"/>
    <col min="2296" max="2543" width="12" style="3"/>
    <col min="2544" max="2544" width="1.42578125" style="3" customWidth="1"/>
    <col min="2545" max="2545" width="11.7109375" style="3" customWidth="1"/>
    <col min="2546" max="2546" width="12" style="3" customWidth="1"/>
    <col min="2547" max="2547" width="53.42578125" style="3" customWidth="1"/>
    <col min="2548" max="2548" width="2.42578125" style="3" customWidth="1"/>
    <col min="2549" max="2549" width="13" style="3" customWidth="1"/>
    <col min="2550" max="2550" width="23.42578125" style="3" customWidth="1"/>
    <col min="2551" max="2551" width="2.85546875" style="3" customWidth="1"/>
    <col min="2552" max="2799" width="12" style="3"/>
    <col min="2800" max="2800" width="1.42578125" style="3" customWidth="1"/>
    <col min="2801" max="2801" width="11.7109375" style="3" customWidth="1"/>
    <col min="2802" max="2802" width="12" style="3" customWidth="1"/>
    <col min="2803" max="2803" width="53.42578125" style="3" customWidth="1"/>
    <col min="2804" max="2804" width="2.42578125" style="3" customWidth="1"/>
    <col min="2805" max="2805" width="13" style="3" customWidth="1"/>
    <col min="2806" max="2806" width="23.42578125" style="3" customWidth="1"/>
    <col min="2807" max="2807" width="2.85546875" style="3" customWidth="1"/>
    <col min="2808" max="3055" width="12" style="3"/>
    <col min="3056" max="3056" width="1.42578125" style="3" customWidth="1"/>
    <col min="3057" max="3057" width="11.7109375" style="3" customWidth="1"/>
    <col min="3058" max="3058" width="12" style="3" customWidth="1"/>
    <col min="3059" max="3059" width="53.42578125" style="3" customWidth="1"/>
    <col min="3060" max="3060" width="2.42578125" style="3" customWidth="1"/>
    <col min="3061" max="3061" width="13" style="3" customWidth="1"/>
    <col min="3062" max="3062" width="23.42578125" style="3" customWidth="1"/>
    <col min="3063" max="3063" width="2.85546875" style="3" customWidth="1"/>
    <col min="3064" max="3311" width="12" style="3"/>
    <col min="3312" max="3312" width="1.42578125" style="3" customWidth="1"/>
    <col min="3313" max="3313" width="11.7109375" style="3" customWidth="1"/>
    <col min="3314" max="3314" width="12" style="3" customWidth="1"/>
    <col min="3315" max="3315" width="53.42578125" style="3" customWidth="1"/>
    <col min="3316" max="3316" width="2.42578125" style="3" customWidth="1"/>
    <col min="3317" max="3317" width="13" style="3" customWidth="1"/>
    <col min="3318" max="3318" width="23.42578125" style="3" customWidth="1"/>
    <col min="3319" max="3319" width="2.85546875" style="3" customWidth="1"/>
    <col min="3320" max="3567" width="12" style="3"/>
    <col min="3568" max="3568" width="1.42578125" style="3" customWidth="1"/>
    <col min="3569" max="3569" width="11.7109375" style="3" customWidth="1"/>
    <col min="3570" max="3570" width="12" style="3" customWidth="1"/>
    <col min="3571" max="3571" width="53.42578125" style="3" customWidth="1"/>
    <col min="3572" max="3572" width="2.42578125" style="3" customWidth="1"/>
    <col min="3573" max="3573" width="13" style="3" customWidth="1"/>
    <col min="3574" max="3574" width="23.42578125" style="3" customWidth="1"/>
    <col min="3575" max="3575" width="2.85546875" style="3" customWidth="1"/>
    <col min="3576" max="3823" width="12" style="3"/>
    <col min="3824" max="3824" width="1.42578125" style="3" customWidth="1"/>
    <col min="3825" max="3825" width="11.7109375" style="3" customWidth="1"/>
    <col min="3826" max="3826" width="12" style="3" customWidth="1"/>
    <col min="3827" max="3827" width="53.42578125" style="3" customWidth="1"/>
    <col min="3828" max="3828" width="2.42578125" style="3" customWidth="1"/>
    <col min="3829" max="3829" width="13" style="3" customWidth="1"/>
    <col min="3830" max="3830" width="23.42578125" style="3" customWidth="1"/>
    <col min="3831" max="3831" width="2.85546875" style="3" customWidth="1"/>
    <col min="3832" max="4079" width="12" style="3"/>
    <col min="4080" max="4080" width="1.42578125" style="3" customWidth="1"/>
    <col min="4081" max="4081" width="11.7109375" style="3" customWidth="1"/>
    <col min="4082" max="4082" width="12" style="3" customWidth="1"/>
    <col min="4083" max="4083" width="53.42578125" style="3" customWidth="1"/>
    <col min="4084" max="4084" width="2.42578125" style="3" customWidth="1"/>
    <col min="4085" max="4085" width="13" style="3" customWidth="1"/>
    <col min="4086" max="4086" width="23.42578125" style="3" customWidth="1"/>
    <col min="4087" max="4087" width="2.85546875" style="3" customWidth="1"/>
    <col min="4088" max="4335" width="12" style="3"/>
    <col min="4336" max="4336" width="1.42578125" style="3" customWidth="1"/>
    <col min="4337" max="4337" width="11.7109375" style="3" customWidth="1"/>
    <col min="4338" max="4338" width="12" style="3" customWidth="1"/>
    <col min="4339" max="4339" width="53.42578125" style="3" customWidth="1"/>
    <col min="4340" max="4340" width="2.42578125" style="3" customWidth="1"/>
    <col min="4341" max="4341" width="13" style="3" customWidth="1"/>
    <col min="4342" max="4342" width="23.42578125" style="3" customWidth="1"/>
    <col min="4343" max="4343" width="2.85546875" style="3" customWidth="1"/>
    <col min="4344" max="4591" width="12" style="3"/>
    <col min="4592" max="4592" width="1.42578125" style="3" customWidth="1"/>
    <col min="4593" max="4593" width="11.7109375" style="3" customWidth="1"/>
    <col min="4594" max="4594" width="12" style="3" customWidth="1"/>
    <col min="4595" max="4595" width="53.42578125" style="3" customWidth="1"/>
    <col min="4596" max="4596" width="2.42578125" style="3" customWidth="1"/>
    <col min="4597" max="4597" width="13" style="3" customWidth="1"/>
    <col min="4598" max="4598" width="23.42578125" style="3" customWidth="1"/>
    <col min="4599" max="4599" width="2.85546875" style="3" customWidth="1"/>
    <col min="4600" max="4847" width="12" style="3"/>
    <col min="4848" max="4848" width="1.42578125" style="3" customWidth="1"/>
    <col min="4849" max="4849" width="11.7109375" style="3" customWidth="1"/>
    <col min="4850" max="4850" width="12" style="3" customWidth="1"/>
    <col min="4851" max="4851" width="53.42578125" style="3" customWidth="1"/>
    <col min="4852" max="4852" width="2.42578125" style="3" customWidth="1"/>
    <col min="4853" max="4853" width="13" style="3" customWidth="1"/>
    <col min="4854" max="4854" width="23.42578125" style="3" customWidth="1"/>
    <col min="4855" max="4855" width="2.85546875" style="3" customWidth="1"/>
    <col min="4856" max="5103" width="12" style="3"/>
    <col min="5104" max="5104" width="1.42578125" style="3" customWidth="1"/>
    <col min="5105" max="5105" width="11.7109375" style="3" customWidth="1"/>
    <col min="5106" max="5106" width="12" style="3" customWidth="1"/>
    <col min="5107" max="5107" width="53.42578125" style="3" customWidth="1"/>
    <col min="5108" max="5108" width="2.42578125" style="3" customWidth="1"/>
    <col min="5109" max="5109" width="13" style="3" customWidth="1"/>
    <col min="5110" max="5110" width="23.42578125" style="3" customWidth="1"/>
    <col min="5111" max="5111" width="2.85546875" style="3" customWidth="1"/>
    <col min="5112" max="5359" width="12" style="3"/>
    <col min="5360" max="5360" width="1.42578125" style="3" customWidth="1"/>
    <col min="5361" max="5361" width="11.7109375" style="3" customWidth="1"/>
    <col min="5362" max="5362" width="12" style="3" customWidth="1"/>
    <col min="5363" max="5363" width="53.42578125" style="3" customWidth="1"/>
    <col min="5364" max="5364" width="2.42578125" style="3" customWidth="1"/>
    <col min="5365" max="5365" width="13" style="3" customWidth="1"/>
    <col min="5366" max="5366" width="23.42578125" style="3" customWidth="1"/>
    <col min="5367" max="5367" width="2.85546875" style="3" customWidth="1"/>
    <col min="5368" max="5615" width="12" style="3"/>
    <col min="5616" max="5616" width="1.42578125" style="3" customWidth="1"/>
    <col min="5617" max="5617" width="11.7109375" style="3" customWidth="1"/>
    <col min="5618" max="5618" width="12" style="3" customWidth="1"/>
    <col min="5619" max="5619" width="53.42578125" style="3" customWidth="1"/>
    <col min="5620" max="5620" width="2.42578125" style="3" customWidth="1"/>
    <col min="5621" max="5621" width="13" style="3" customWidth="1"/>
    <col min="5622" max="5622" width="23.42578125" style="3" customWidth="1"/>
    <col min="5623" max="5623" width="2.85546875" style="3" customWidth="1"/>
    <col min="5624" max="5871" width="12" style="3"/>
    <col min="5872" max="5872" width="1.42578125" style="3" customWidth="1"/>
    <col min="5873" max="5873" width="11.7109375" style="3" customWidth="1"/>
    <col min="5874" max="5874" width="12" style="3" customWidth="1"/>
    <col min="5875" max="5875" width="53.42578125" style="3" customWidth="1"/>
    <col min="5876" max="5876" width="2.42578125" style="3" customWidth="1"/>
    <col min="5877" max="5877" width="13" style="3" customWidth="1"/>
    <col min="5878" max="5878" width="23.42578125" style="3" customWidth="1"/>
    <col min="5879" max="5879" width="2.85546875" style="3" customWidth="1"/>
    <col min="5880" max="6127" width="12" style="3"/>
    <col min="6128" max="6128" width="1.42578125" style="3" customWidth="1"/>
    <col min="6129" max="6129" width="11.7109375" style="3" customWidth="1"/>
    <col min="6130" max="6130" width="12" style="3" customWidth="1"/>
    <col min="6131" max="6131" width="53.42578125" style="3" customWidth="1"/>
    <col min="6132" max="6132" width="2.42578125" style="3" customWidth="1"/>
    <col min="6133" max="6133" width="13" style="3" customWidth="1"/>
    <col min="6134" max="6134" width="23.42578125" style="3" customWidth="1"/>
    <col min="6135" max="6135" width="2.85546875" style="3" customWidth="1"/>
    <col min="6136" max="6383" width="12" style="3"/>
    <col min="6384" max="6384" width="1.42578125" style="3" customWidth="1"/>
    <col min="6385" max="6385" width="11.7109375" style="3" customWidth="1"/>
    <col min="6386" max="6386" width="12" style="3" customWidth="1"/>
    <col min="6387" max="6387" width="53.42578125" style="3" customWidth="1"/>
    <col min="6388" max="6388" width="2.42578125" style="3" customWidth="1"/>
    <col min="6389" max="6389" width="13" style="3" customWidth="1"/>
    <col min="6390" max="6390" width="23.42578125" style="3" customWidth="1"/>
    <col min="6391" max="6391" width="2.85546875" style="3" customWidth="1"/>
    <col min="6392" max="6639" width="12" style="3"/>
    <col min="6640" max="6640" width="1.42578125" style="3" customWidth="1"/>
    <col min="6641" max="6641" width="11.7109375" style="3" customWidth="1"/>
    <col min="6642" max="6642" width="12" style="3" customWidth="1"/>
    <col min="6643" max="6643" width="53.42578125" style="3" customWidth="1"/>
    <col min="6644" max="6644" width="2.42578125" style="3" customWidth="1"/>
    <col min="6645" max="6645" width="13" style="3" customWidth="1"/>
    <col min="6646" max="6646" width="23.42578125" style="3" customWidth="1"/>
    <col min="6647" max="6647" width="2.85546875" style="3" customWidth="1"/>
    <col min="6648" max="6895" width="12" style="3"/>
    <col min="6896" max="6896" width="1.42578125" style="3" customWidth="1"/>
    <col min="6897" max="6897" width="11.7109375" style="3" customWidth="1"/>
    <col min="6898" max="6898" width="12" style="3" customWidth="1"/>
    <col min="6899" max="6899" width="53.42578125" style="3" customWidth="1"/>
    <col min="6900" max="6900" width="2.42578125" style="3" customWidth="1"/>
    <col min="6901" max="6901" width="13" style="3" customWidth="1"/>
    <col min="6902" max="6902" width="23.42578125" style="3" customWidth="1"/>
    <col min="6903" max="6903" width="2.85546875" style="3" customWidth="1"/>
    <col min="6904" max="7151" width="12" style="3"/>
    <col min="7152" max="7152" width="1.42578125" style="3" customWidth="1"/>
    <col min="7153" max="7153" width="11.7109375" style="3" customWidth="1"/>
    <col min="7154" max="7154" width="12" style="3" customWidth="1"/>
    <col min="7155" max="7155" width="53.42578125" style="3" customWidth="1"/>
    <col min="7156" max="7156" width="2.42578125" style="3" customWidth="1"/>
    <col min="7157" max="7157" width="13" style="3" customWidth="1"/>
    <col min="7158" max="7158" width="23.42578125" style="3" customWidth="1"/>
    <col min="7159" max="7159" width="2.85546875" style="3" customWidth="1"/>
    <col min="7160" max="7407" width="12" style="3"/>
    <col min="7408" max="7408" width="1.42578125" style="3" customWidth="1"/>
    <col min="7409" max="7409" width="11.7109375" style="3" customWidth="1"/>
    <col min="7410" max="7410" width="12" style="3" customWidth="1"/>
    <col min="7411" max="7411" width="53.42578125" style="3" customWidth="1"/>
    <col min="7412" max="7412" width="2.42578125" style="3" customWidth="1"/>
    <col min="7413" max="7413" width="13" style="3" customWidth="1"/>
    <col min="7414" max="7414" width="23.42578125" style="3" customWidth="1"/>
    <col min="7415" max="7415" width="2.85546875" style="3" customWidth="1"/>
    <col min="7416" max="7663" width="12" style="3"/>
    <col min="7664" max="7664" width="1.42578125" style="3" customWidth="1"/>
    <col min="7665" max="7665" width="11.7109375" style="3" customWidth="1"/>
    <col min="7666" max="7666" width="12" style="3" customWidth="1"/>
    <col min="7667" max="7667" width="53.42578125" style="3" customWidth="1"/>
    <col min="7668" max="7668" width="2.42578125" style="3" customWidth="1"/>
    <col min="7669" max="7669" width="13" style="3" customWidth="1"/>
    <col min="7670" max="7670" width="23.42578125" style="3" customWidth="1"/>
    <col min="7671" max="7671" width="2.85546875" style="3" customWidth="1"/>
    <col min="7672" max="7919" width="12" style="3"/>
    <col min="7920" max="7920" width="1.42578125" style="3" customWidth="1"/>
    <col min="7921" max="7921" width="11.7109375" style="3" customWidth="1"/>
    <col min="7922" max="7922" width="12" style="3" customWidth="1"/>
    <col min="7923" max="7923" width="53.42578125" style="3" customWidth="1"/>
    <col min="7924" max="7924" width="2.42578125" style="3" customWidth="1"/>
    <col min="7925" max="7925" width="13" style="3" customWidth="1"/>
    <col min="7926" max="7926" width="23.42578125" style="3" customWidth="1"/>
    <col min="7927" max="7927" width="2.85546875" style="3" customWidth="1"/>
    <col min="7928" max="8175" width="12" style="3"/>
    <col min="8176" max="8176" width="1.42578125" style="3" customWidth="1"/>
    <col min="8177" max="8177" width="11.7109375" style="3" customWidth="1"/>
    <col min="8178" max="8178" width="12" style="3" customWidth="1"/>
    <col min="8179" max="8179" width="53.42578125" style="3" customWidth="1"/>
    <col min="8180" max="8180" width="2.42578125" style="3" customWidth="1"/>
    <col min="8181" max="8181" width="13" style="3" customWidth="1"/>
    <col min="8182" max="8182" width="23.42578125" style="3" customWidth="1"/>
    <col min="8183" max="8183" width="2.85546875" style="3" customWidth="1"/>
    <col min="8184" max="8431" width="12" style="3"/>
    <col min="8432" max="8432" width="1.42578125" style="3" customWidth="1"/>
    <col min="8433" max="8433" width="11.7109375" style="3" customWidth="1"/>
    <col min="8434" max="8434" width="12" style="3" customWidth="1"/>
    <col min="8435" max="8435" width="53.42578125" style="3" customWidth="1"/>
    <col min="8436" max="8436" width="2.42578125" style="3" customWidth="1"/>
    <col min="8437" max="8437" width="13" style="3" customWidth="1"/>
    <col min="8438" max="8438" width="23.42578125" style="3" customWidth="1"/>
    <col min="8439" max="8439" width="2.85546875" style="3" customWidth="1"/>
    <col min="8440" max="8687" width="12" style="3"/>
    <col min="8688" max="8688" width="1.42578125" style="3" customWidth="1"/>
    <col min="8689" max="8689" width="11.7109375" style="3" customWidth="1"/>
    <col min="8690" max="8690" width="12" style="3" customWidth="1"/>
    <col min="8691" max="8691" width="53.42578125" style="3" customWidth="1"/>
    <col min="8692" max="8692" width="2.42578125" style="3" customWidth="1"/>
    <col min="8693" max="8693" width="13" style="3" customWidth="1"/>
    <col min="8694" max="8694" width="23.42578125" style="3" customWidth="1"/>
    <col min="8695" max="8695" width="2.85546875" style="3" customWidth="1"/>
    <col min="8696" max="8943" width="12" style="3"/>
    <col min="8944" max="8944" width="1.42578125" style="3" customWidth="1"/>
    <col min="8945" max="8945" width="11.7109375" style="3" customWidth="1"/>
    <col min="8946" max="8946" width="12" style="3" customWidth="1"/>
    <col min="8947" max="8947" width="53.42578125" style="3" customWidth="1"/>
    <col min="8948" max="8948" width="2.42578125" style="3" customWidth="1"/>
    <col min="8949" max="8949" width="13" style="3" customWidth="1"/>
    <col min="8950" max="8950" width="23.42578125" style="3" customWidth="1"/>
    <col min="8951" max="8951" width="2.85546875" style="3" customWidth="1"/>
    <col min="8952" max="9199" width="12" style="3"/>
    <col min="9200" max="9200" width="1.42578125" style="3" customWidth="1"/>
    <col min="9201" max="9201" width="11.7109375" style="3" customWidth="1"/>
    <col min="9202" max="9202" width="12" style="3" customWidth="1"/>
    <col min="9203" max="9203" width="53.42578125" style="3" customWidth="1"/>
    <col min="9204" max="9204" width="2.42578125" style="3" customWidth="1"/>
    <col min="9205" max="9205" width="13" style="3" customWidth="1"/>
    <col min="9206" max="9206" width="23.42578125" style="3" customWidth="1"/>
    <col min="9207" max="9207" width="2.85546875" style="3" customWidth="1"/>
    <col min="9208" max="9455" width="12" style="3"/>
    <col min="9456" max="9456" width="1.42578125" style="3" customWidth="1"/>
    <col min="9457" max="9457" width="11.7109375" style="3" customWidth="1"/>
    <col min="9458" max="9458" width="12" style="3" customWidth="1"/>
    <col min="9459" max="9459" width="53.42578125" style="3" customWidth="1"/>
    <col min="9460" max="9460" width="2.42578125" style="3" customWidth="1"/>
    <col min="9461" max="9461" width="13" style="3" customWidth="1"/>
    <col min="9462" max="9462" width="23.42578125" style="3" customWidth="1"/>
    <col min="9463" max="9463" width="2.85546875" style="3" customWidth="1"/>
    <col min="9464" max="9711" width="12" style="3"/>
    <col min="9712" max="9712" width="1.42578125" style="3" customWidth="1"/>
    <col min="9713" max="9713" width="11.7109375" style="3" customWidth="1"/>
    <col min="9714" max="9714" width="12" style="3" customWidth="1"/>
    <col min="9715" max="9715" width="53.42578125" style="3" customWidth="1"/>
    <col min="9716" max="9716" width="2.42578125" style="3" customWidth="1"/>
    <col min="9717" max="9717" width="13" style="3" customWidth="1"/>
    <col min="9718" max="9718" width="23.42578125" style="3" customWidth="1"/>
    <col min="9719" max="9719" width="2.85546875" style="3" customWidth="1"/>
    <col min="9720" max="9967" width="12" style="3"/>
    <col min="9968" max="9968" width="1.42578125" style="3" customWidth="1"/>
    <col min="9969" max="9969" width="11.7109375" style="3" customWidth="1"/>
    <col min="9970" max="9970" width="12" style="3" customWidth="1"/>
    <col min="9971" max="9971" width="53.42578125" style="3" customWidth="1"/>
    <col min="9972" max="9972" width="2.42578125" style="3" customWidth="1"/>
    <col min="9973" max="9973" width="13" style="3" customWidth="1"/>
    <col min="9974" max="9974" width="23.42578125" style="3" customWidth="1"/>
    <col min="9975" max="9975" width="2.85546875" style="3" customWidth="1"/>
    <col min="9976" max="10223" width="12" style="3"/>
    <col min="10224" max="10224" width="1.42578125" style="3" customWidth="1"/>
    <col min="10225" max="10225" width="11.7109375" style="3" customWidth="1"/>
    <col min="10226" max="10226" width="12" style="3" customWidth="1"/>
    <col min="10227" max="10227" width="53.42578125" style="3" customWidth="1"/>
    <col min="10228" max="10228" width="2.42578125" style="3" customWidth="1"/>
    <col min="10229" max="10229" width="13" style="3" customWidth="1"/>
    <col min="10230" max="10230" width="23.42578125" style="3" customWidth="1"/>
    <col min="10231" max="10231" width="2.85546875" style="3" customWidth="1"/>
    <col min="10232" max="10479" width="12" style="3"/>
    <col min="10480" max="10480" width="1.42578125" style="3" customWidth="1"/>
    <col min="10481" max="10481" width="11.7109375" style="3" customWidth="1"/>
    <col min="10482" max="10482" width="12" style="3" customWidth="1"/>
    <col min="10483" max="10483" width="53.42578125" style="3" customWidth="1"/>
    <col min="10484" max="10484" width="2.42578125" style="3" customWidth="1"/>
    <col min="10485" max="10485" width="13" style="3" customWidth="1"/>
    <col min="10486" max="10486" width="23.42578125" style="3" customWidth="1"/>
    <col min="10487" max="10487" width="2.85546875" style="3" customWidth="1"/>
    <col min="10488" max="10735" width="12" style="3"/>
    <col min="10736" max="10736" width="1.42578125" style="3" customWidth="1"/>
    <col min="10737" max="10737" width="11.7109375" style="3" customWidth="1"/>
    <col min="10738" max="10738" width="12" style="3" customWidth="1"/>
    <col min="10739" max="10739" width="53.42578125" style="3" customWidth="1"/>
    <col min="10740" max="10740" width="2.42578125" style="3" customWidth="1"/>
    <col min="10741" max="10741" width="13" style="3" customWidth="1"/>
    <col min="10742" max="10742" width="23.42578125" style="3" customWidth="1"/>
    <col min="10743" max="10743" width="2.85546875" style="3" customWidth="1"/>
    <col min="10744" max="10991" width="12" style="3"/>
    <col min="10992" max="10992" width="1.42578125" style="3" customWidth="1"/>
    <col min="10993" max="10993" width="11.7109375" style="3" customWidth="1"/>
    <col min="10994" max="10994" width="12" style="3" customWidth="1"/>
    <col min="10995" max="10995" width="53.42578125" style="3" customWidth="1"/>
    <col min="10996" max="10996" width="2.42578125" style="3" customWidth="1"/>
    <col min="10997" max="10997" width="13" style="3" customWidth="1"/>
    <col min="10998" max="10998" width="23.42578125" style="3" customWidth="1"/>
    <col min="10999" max="10999" width="2.85546875" style="3" customWidth="1"/>
    <col min="11000" max="11247" width="12" style="3"/>
    <col min="11248" max="11248" width="1.42578125" style="3" customWidth="1"/>
    <col min="11249" max="11249" width="11.7109375" style="3" customWidth="1"/>
    <col min="11250" max="11250" width="12" style="3" customWidth="1"/>
    <col min="11251" max="11251" width="53.42578125" style="3" customWidth="1"/>
    <col min="11252" max="11252" width="2.42578125" style="3" customWidth="1"/>
    <col min="11253" max="11253" width="13" style="3" customWidth="1"/>
    <col min="11254" max="11254" width="23.42578125" style="3" customWidth="1"/>
    <col min="11255" max="11255" width="2.85546875" style="3" customWidth="1"/>
    <col min="11256" max="11503" width="12" style="3"/>
    <col min="11504" max="11504" width="1.42578125" style="3" customWidth="1"/>
    <col min="11505" max="11505" width="11.7109375" style="3" customWidth="1"/>
    <col min="11506" max="11506" width="12" style="3" customWidth="1"/>
    <col min="11507" max="11507" width="53.42578125" style="3" customWidth="1"/>
    <col min="11508" max="11508" width="2.42578125" style="3" customWidth="1"/>
    <col min="11509" max="11509" width="13" style="3" customWidth="1"/>
    <col min="11510" max="11510" width="23.42578125" style="3" customWidth="1"/>
    <col min="11511" max="11511" width="2.85546875" style="3" customWidth="1"/>
    <col min="11512" max="11759" width="12" style="3"/>
    <col min="11760" max="11760" width="1.42578125" style="3" customWidth="1"/>
    <col min="11761" max="11761" width="11.7109375" style="3" customWidth="1"/>
    <col min="11762" max="11762" width="12" style="3" customWidth="1"/>
    <col min="11763" max="11763" width="53.42578125" style="3" customWidth="1"/>
    <col min="11764" max="11764" width="2.42578125" style="3" customWidth="1"/>
    <col min="11765" max="11765" width="13" style="3" customWidth="1"/>
    <col min="11766" max="11766" width="23.42578125" style="3" customWidth="1"/>
    <col min="11767" max="11767" width="2.85546875" style="3" customWidth="1"/>
    <col min="11768" max="12015" width="12" style="3"/>
    <col min="12016" max="12016" width="1.42578125" style="3" customWidth="1"/>
    <col min="12017" max="12017" width="11.7109375" style="3" customWidth="1"/>
    <col min="12018" max="12018" width="12" style="3" customWidth="1"/>
    <col min="12019" max="12019" width="53.42578125" style="3" customWidth="1"/>
    <col min="12020" max="12020" width="2.42578125" style="3" customWidth="1"/>
    <col min="12021" max="12021" width="13" style="3" customWidth="1"/>
    <col min="12022" max="12022" width="23.42578125" style="3" customWidth="1"/>
    <col min="12023" max="12023" width="2.85546875" style="3" customWidth="1"/>
    <col min="12024" max="12271" width="12" style="3"/>
    <col min="12272" max="12272" width="1.42578125" style="3" customWidth="1"/>
    <col min="12273" max="12273" width="11.7109375" style="3" customWidth="1"/>
    <col min="12274" max="12274" width="12" style="3" customWidth="1"/>
    <col min="12275" max="12275" width="53.42578125" style="3" customWidth="1"/>
    <col min="12276" max="12276" width="2.42578125" style="3" customWidth="1"/>
    <col min="12277" max="12277" width="13" style="3" customWidth="1"/>
    <col min="12278" max="12278" width="23.42578125" style="3" customWidth="1"/>
    <col min="12279" max="12279" width="2.85546875" style="3" customWidth="1"/>
    <col min="12280" max="12527" width="12" style="3"/>
    <col min="12528" max="12528" width="1.42578125" style="3" customWidth="1"/>
    <col min="12529" max="12529" width="11.7109375" style="3" customWidth="1"/>
    <col min="12530" max="12530" width="12" style="3" customWidth="1"/>
    <col min="12531" max="12531" width="53.42578125" style="3" customWidth="1"/>
    <col min="12532" max="12532" width="2.42578125" style="3" customWidth="1"/>
    <col min="12533" max="12533" width="13" style="3" customWidth="1"/>
    <col min="12534" max="12534" width="23.42578125" style="3" customWidth="1"/>
    <col min="12535" max="12535" width="2.85546875" style="3" customWidth="1"/>
    <col min="12536" max="12783" width="12" style="3"/>
    <col min="12784" max="12784" width="1.42578125" style="3" customWidth="1"/>
    <col min="12785" max="12785" width="11.7109375" style="3" customWidth="1"/>
    <col min="12786" max="12786" width="12" style="3" customWidth="1"/>
    <col min="12787" max="12787" width="53.42578125" style="3" customWidth="1"/>
    <col min="12788" max="12788" width="2.42578125" style="3" customWidth="1"/>
    <col min="12789" max="12789" width="13" style="3" customWidth="1"/>
    <col min="12790" max="12790" width="23.42578125" style="3" customWidth="1"/>
    <col min="12791" max="12791" width="2.85546875" style="3" customWidth="1"/>
    <col min="12792" max="13039" width="12" style="3"/>
    <col min="13040" max="13040" width="1.42578125" style="3" customWidth="1"/>
    <col min="13041" max="13041" width="11.7109375" style="3" customWidth="1"/>
    <col min="13042" max="13042" width="12" style="3" customWidth="1"/>
    <col min="13043" max="13043" width="53.42578125" style="3" customWidth="1"/>
    <col min="13044" max="13044" width="2.42578125" style="3" customWidth="1"/>
    <col min="13045" max="13045" width="13" style="3" customWidth="1"/>
    <col min="13046" max="13046" width="23.42578125" style="3" customWidth="1"/>
    <col min="13047" max="13047" width="2.85546875" style="3" customWidth="1"/>
    <col min="13048" max="13295" width="12" style="3"/>
    <col min="13296" max="13296" width="1.42578125" style="3" customWidth="1"/>
    <col min="13297" max="13297" width="11.7109375" style="3" customWidth="1"/>
    <col min="13298" max="13298" width="12" style="3" customWidth="1"/>
    <col min="13299" max="13299" width="53.42578125" style="3" customWidth="1"/>
    <col min="13300" max="13300" width="2.42578125" style="3" customWidth="1"/>
    <col min="13301" max="13301" width="13" style="3" customWidth="1"/>
    <col min="13302" max="13302" width="23.42578125" style="3" customWidth="1"/>
    <col min="13303" max="13303" width="2.85546875" style="3" customWidth="1"/>
    <col min="13304" max="13551" width="12" style="3"/>
    <col min="13552" max="13552" width="1.42578125" style="3" customWidth="1"/>
    <col min="13553" max="13553" width="11.7109375" style="3" customWidth="1"/>
    <col min="13554" max="13554" width="12" style="3" customWidth="1"/>
    <col min="13555" max="13555" width="53.42578125" style="3" customWidth="1"/>
    <col min="13556" max="13556" width="2.42578125" style="3" customWidth="1"/>
    <col min="13557" max="13557" width="13" style="3" customWidth="1"/>
    <col min="13558" max="13558" width="23.42578125" style="3" customWidth="1"/>
    <col min="13559" max="13559" width="2.85546875" style="3" customWidth="1"/>
    <col min="13560" max="13807" width="12" style="3"/>
    <col min="13808" max="13808" width="1.42578125" style="3" customWidth="1"/>
    <col min="13809" max="13809" width="11.7109375" style="3" customWidth="1"/>
    <col min="13810" max="13810" width="12" style="3" customWidth="1"/>
    <col min="13811" max="13811" width="53.42578125" style="3" customWidth="1"/>
    <col min="13812" max="13812" width="2.42578125" style="3" customWidth="1"/>
    <col min="13813" max="13813" width="13" style="3" customWidth="1"/>
    <col min="13814" max="13814" width="23.42578125" style="3" customWidth="1"/>
    <col min="13815" max="13815" width="2.85546875" style="3" customWidth="1"/>
    <col min="13816" max="14063" width="12" style="3"/>
    <col min="14064" max="14064" width="1.42578125" style="3" customWidth="1"/>
    <col min="14065" max="14065" width="11.7109375" style="3" customWidth="1"/>
    <col min="14066" max="14066" width="12" style="3" customWidth="1"/>
    <col min="14067" max="14067" width="53.42578125" style="3" customWidth="1"/>
    <col min="14068" max="14068" width="2.42578125" style="3" customWidth="1"/>
    <col min="14069" max="14069" width="13" style="3" customWidth="1"/>
    <col min="14070" max="14070" width="23.42578125" style="3" customWidth="1"/>
    <col min="14071" max="14071" width="2.85546875" style="3" customWidth="1"/>
    <col min="14072" max="14319" width="12" style="3"/>
    <col min="14320" max="14320" width="1.42578125" style="3" customWidth="1"/>
    <col min="14321" max="14321" width="11.7109375" style="3" customWidth="1"/>
    <col min="14322" max="14322" width="12" style="3" customWidth="1"/>
    <col min="14323" max="14323" width="53.42578125" style="3" customWidth="1"/>
    <col min="14324" max="14324" width="2.42578125" style="3" customWidth="1"/>
    <col min="14325" max="14325" width="13" style="3" customWidth="1"/>
    <col min="14326" max="14326" width="23.42578125" style="3" customWidth="1"/>
    <col min="14327" max="14327" width="2.85546875" style="3" customWidth="1"/>
    <col min="14328" max="14575" width="12" style="3"/>
    <col min="14576" max="14576" width="1.42578125" style="3" customWidth="1"/>
    <col min="14577" max="14577" width="11.7109375" style="3" customWidth="1"/>
    <col min="14578" max="14578" width="12" style="3" customWidth="1"/>
    <col min="14579" max="14579" width="53.42578125" style="3" customWidth="1"/>
    <col min="14580" max="14580" width="2.42578125" style="3" customWidth="1"/>
    <col min="14581" max="14581" width="13" style="3" customWidth="1"/>
    <col min="14582" max="14582" width="23.42578125" style="3" customWidth="1"/>
    <col min="14583" max="14583" width="2.85546875" style="3" customWidth="1"/>
    <col min="14584" max="14831" width="12" style="3"/>
    <col min="14832" max="14832" width="1.42578125" style="3" customWidth="1"/>
    <col min="14833" max="14833" width="11.7109375" style="3" customWidth="1"/>
    <col min="14834" max="14834" width="12" style="3" customWidth="1"/>
    <col min="14835" max="14835" width="53.42578125" style="3" customWidth="1"/>
    <col min="14836" max="14836" width="2.42578125" style="3" customWidth="1"/>
    <col min="14837" max="14837" width="13" style="3" customWidth="1"/>
    <col min="14838" max="14838" width="23.42578125" style="3" customWidth="1"/>
    <col min="14839" max="14839" width="2.85546875" style="3" customWidth="1"/>
    <col min="14840" max="15087" width="12" style="3"/>
    <col min="15088" max="15088" width="1.42578125" style="3" customWidth="1"/>
    <col min="15089" max="15089" width="11.7109375" style="3" customWidth="1"/>
    <col min="15090" max="15090" width="12" style="3" customWidth="1"/>
    <col min="15091" max="15091" width="53.42578125" style="3" customWidth="1"/>
    <col min="15092" max="15092" width="2.42578125" style="3" customWidth="1"/>
    <col min="15093" max="15093" width="13" style="3" customWidth="1"/>
    <col min="15094" max="15094" width="23.42578125" style="3" customWidth="1"/>
    <col min="15095" max="15095" width="2.85546875" style="3" customWidth="1"/>
    <col min="15096" max="15343" width="12" style="3"/>
    <col min="15344" max="15344" width="1.42578125" style="3" customWidth="1"/>
    <col min="15345" max="15345" width="11.7109375" style="3" customWidth="1"/>
    <col min="15346" max="15346" width="12" style="3" customWidth="1"/>
    <col min="15347" max="15347" width="53.42578125" style="3" customWidth="1"/>
    <col min="15348" max="15348" width="2.42578125" style="3" customWidth="1"/>
    <col min="15349" max="15349" width="13" style="3" customWidth="1"/>
    <col min="15350" max="15350" width="23.42578125" style="3" customWidth="1"/>
    <col min="15351" max="15351" width="2.85546875" style="3" customWidth="1"/>
    <col min="15352" max="15599" width="12" style="3"/>
    <col min="15600" max="15600" width="1.42578125" style="3" customWidth="1"/>
    <col min="15601" max="15601" width="11.7109375" style="3" customWidth="1"/>
    <col min="15602" max="15602" width="12" style="3" customWidth="1"/>
    <col min="15603" max="15603" width="53.42578125" style="3" customWidth="1"/>
    <col min="15604" max="15604" width="2.42578125" style="3" customWidth="1"/>
    <col min="15605" max="15605" width="13" style="3" customWidth="1"/>
    <col min="15606" max="15606" width="23.42578125" style="3" customWidth="1"/>
    <col min="15607" max="15607" width="2.85546875" style="3" customWidth="1"/>
    <col min="15608" max="15855" width="12" style="3"/>
    <col min="15856" max="15856" width="1.42578125" style="3" customWidth="1"/>
    <col min="15857" max="15857" width="11.7109375" style="3" customWidth="1"/>
    <col min="15858" max="15858" width="12" style="3" customWidth="1"/>
    <col min="15859" max="15859" width="53.42578125" style="3" customWidth="1"/>
    <col min="15860" max="15860" width="2.42578125" style="3" customWidth="1"/>
    <col min="15861" max="15861" width="13" style="3" customWidth="1"/>
    <col min="15862" max="15862" width="23.42578125" style="3" customWidth="1"/>
    <col min="15863" max="15863" width="2.85546875" style="3" customWidth="1"/>
    <col min="15864" max="16111" width="12" style="3"/>
    <col min="16112" max="16112" width="1.42578125" style="3" customWidth="1"/>
    <col min="16113" max="16113" width="11.7109375" style="3" customWidth="1"/>
    <col min="16114" max="16114" width="12" style="3" customWidth="1"/>
    <col min="16115" max="16115" width="53.42578125" style="3" customWidth="1"/>
    <col min="16116" max="16116" width="2.42578125" style="3" customWidth="1"/>
    <col min="16117" max="16117" width="13" style="3" customWidth="1"/>
    <col min="16118" max="16118" width="23.42578125" style="3" customWidth="1"/>
    <col min="16119" max="16119" width="2.85546875" style="3" customWidth="1"/>
    <col min="16120" max="16379" width="12" style="3"/>
    <col min="16380" max="16384" width="12" style="3" customWidth="1"/>
  </cols>
  <sheetData>
    <row r="1" spans="1:7" s="124" customFormat="1" ht="54.6" customHeight="1" x14ac:dyDescent="0.2">
      <c r="A1" s="209"/>
      <c r="B1" s="210"/>
      <c r="C1" s="211"/>
      <c r="D1" s="211"/>
      <c r="E1" s="483" t="s">
        <v>150</v>
      </c>
      <c r="F1" s="483"/>
      <c r="G1" s="212"/>
    </row>
    <row r="2" spans="1:7" s="208" customFormat="1" ht="29.4" customHeight="1" x14ac:dyDescent="0.2">
      <c r="A2" s="213"/>
      <c r="B2" s="484" t="s">
        <v>151</v>
      </c>
      <c r="C2" s="485"/>
      <c r="D2" s="207"/>
      <c r="E2" s="486" t="s">
        <v>147</v>
      </c>
      <c r="F2" s="486"/>
      <c r="G2" s="214"/>
    </row>
    <row r="3" spans="1:7" s="208" customFormat="1" ht="38.25" customHeight="1" x14ac:dyDescent="0.2">
      <c r="A3" s="213"/>
      <c r="B3" s="487" t="s">
        <v>148</v>
      </c>
      <c r="C3" s="487"/>
      <c r="D3" s="215"/>
      <c r="E3" s="232" t="s">
        <v>53</v>
      </c>
      <c r="F3" s="232" t="s">
        <v>149</v>
      </c>
      <c r="G3" s="214"/>
    </row>
    <row r="4" spans="1:7" s="127" customFormat="1" ht="21.6" customHeight="1" x14ac:dyDescent="0.2">
      <c r="A4" s="216"/>
      <c r="B4" s="222" t="s">
        <v>179</v>
      </c>
      <c r="C4" s="328" t="s">
        <v>131</v>
      </c>
      <c r="D4" s="125"/>
      <c r="E4" s="223">
        <f>+'  A   I   T   A   N   A  '!O25</f>
        <v>0</v>
      </c>
      <c r="F4" s="224">
        <f>+'  A   I   T   A   N   A  '!P25</f>
        <v>0</v>
      </c>
      <c r="G4" s="217"/>
    </row>
    <row r="5" spans="1:7" s="127" customFormat="1" ht="21.6" customHeight="1" x14ac:dyDescent="0.2">
      <c r="A5" s="216"/>
      <c r="B5" s="284" t="s">
        <v>178</v>
      </c>
      <c r="C5" s="329" t="s">
        <v>180</v>
      </c>
      <c r="D5" s="125"/>
      <c r="E5" s="225">
        <f>SUM(' P L A T O  P R E M I U M  '!M4:M12)</f>
        <v>0</v>
      </c>
      <c r="F5" s="226">
        <f>SUM(' P L A T O  P R E M I U M  '!N4:N12)</f>
        <v>0</v>
      </c>
      <c r="G5" s="217"/>
    </row>
    <row r="6" spans="1:7" s="127" customFormat="1" ht="21.6" customHeight="1" x14ac:dyDescent="0.2">
      <c r="A6" s="216"/>
      <c r="B6" s="284" t="s">
        <v>137</v>
      </c>
      <c r="C6" s="329" t="s">
        <v>181</v>
      </c>
      <c r="D6" s="125"/>
      <c r="E6" s="225">
        <f>SUM(' T E R M O F O R M A D A '!M4:M20)</f>
        <v>0</v>
      </c>
      <c r="F6" s="226">
        <f>SUM(' T E R M O F O R M A D A '!N4:N20)</f>
        <v>0</v>
      </c>
      <c r="G6" s="217"/>
    </row>
    <row r="7" spans="1:7" s="127" customFormat="1" ht="21.6" customHeight="1" x14ac:dyDescent="0.2">
      <c r="A7" s="216"/>
      <c r="B7" s="488" t="s">
        <v>146</v>
      </c>
      <c r="C7" s="335" t="s">
        <v>188</v>
      </c>
      <c r="D7" s="125"/>
      <c r="E7" s="336">
        <f>+'  D  I  S  C  O  S  '!M15</f>
        <v>0</v>
      </c>
      <c r="F7" s="337">
        <f>+'  D  I  S  C  O  S  '!N15</f>
        <v>0</v>
      </c>
      <c r="G7" s="217"/>
    </row>
    <row r="8" spans="1:7" s="127" customFormat="1" ht="21.6" customHeight="1" x14ac:dyDescent="0.2">
      <c r="A8" s="216"/>
      <c r="B8" s="489"/>
      <c r="C8" s="330" t="s">
        <v>187</v>
      </c>
      <c r="D8" s="125"/>
      <c r="E8" s="128">
        <f>+'  D  I  S  C  O  S  '!M34</f>
        <v>0</v>
      </c>
      <c r="F8" s="129">
        <f>+'  D  I  S  C  O  S  '!N34</f>
        <v>0</v>
      </c>
      <c r="G8" s="217"/>
    </row>
    <row r="9" spans="1:7" s="127" customFormat="1" ht="21.6" customHeight="1" x14ac:dyDescent="0.2">
      <c r="A9" s="216"/>
      <c r="B9" s="125"/>
      <c r="C9" s="125"/>
      <c r="D9" s="126"/>
      <c r="E9" s="128">
        <f>SUM(E4:E8)</f>
        <v>0</v>
      </c>
      <c r="F9" s="130">
        <f>SUM(F4:F8)</f>
        <v>0</v>
      </c>
      <c r="G9" s="217"/>
    </row>
    <row r="10" spans="1:7" s="127" customFormat="1" ht="21.6" customHeight="1" x14ac:dyDescent="0.2">
      <c r="A10" s="216"/>
      <c r="B10" s="218" t="s">
        <v>132</v>
      </c>
      <c r="C10" s="218"/>
      <c r="D10" s="125"/>
      <c r="E10" s="227" t="s">
        <v>74</v>
      </c>
      <c r="F10" s="228">
        <f>F9*21%</f>
        <v>0</v>
      </c>
      <c r="G10" s="217"/>
    </row>
    <row r="11" spans="1:7" s="127" customFormat="1" ht="21.6" customHeight="1" x14ac:dyDescent="0.2">
      <c r="A11" s="216"/>
      <c r="B11" s="218"/>
      <c r="C11" s="218"/>
      <c r="D11" s="125"/>
      <c r="E11" s="131" t="s">
        <v>55</v>
      </c>
      <c r="F11" s="132">
        <f>SUM(F9:F10)</f>
        <v>0</v>
      </c>
      <c r="G11" s="217"/>
    </row>
    <row r="12" spans="1:7" s="127" customFormat="1" ht="11.25" customHeight="1" x14ac:dyDescent="0.2">
      <c r="A12" s="216"/>
      <c r="B12" s="125"/>
      <c r="C12" s="125"/>
      <c r="D12" s="125"/>
      <c r="E12" s="125"/>
      <c r="F12" s="125"/>
      <c r="G12" s="217"/>
    </row>
    <row r="13" spans="1:7" s="127" customFormat="1" ht="21.6" customHeight="1" x14ac:dyDescent="0.2">
      <c r="A13" s="216"/>
      <c r="B13" s="229">
        <f ca="1">TODAY()</f>
        <v>45931</v>
      </c>
      <c r="C13" s="482" t="s">
        <v>182</v>
      </c>
      <c r="D13" s="125"/>
      <c r="E13" s="133" t="s">
        <v>80</v>
      </c>
      <c r="F13" s="134">
        <f>F9*10.5%</f>
        <v>0</v>
      </c>
      <c r="G13" s="217"/>
    </row>
    <row r="14" spans="1:7" s="127" customFormat="1" ht="21.6" customHeight="1" x14ac:dyDescent="0.2">
      <c r="A14" s="216"/>
      <c r="B14" s="230" t="s">
        <v>81</v>
      </c>
      <c r="C14" s="482"/>
      <c r="D14" s="125"/>
      <c r="E14" s="135" t="s">
        <v>55</v>
      </c>
      <c r="F14" s="136">
        <f>F9+F13</f>
        <v>0</v>
      </c>
      <c r="G14" s="217"/>
    </row>
    <row r="15" spans="1:7" s="127" customFormat="1" ht="15.6" x14ac:dyDescent="0.2">
      <c r="A15" s="216"/>
      <c r="B15" s="125"/>
      <c r="C15" s="125"/>
      <c r="D15" s="125"/>
      <c r="E15" s="125"/>
      <c r="F15" s="125"/>
      <c r="G15" s="217"/>
    </row>
    <row r="16" spans="1:7" ht="14.4" thickBot="1" x14ac:dyDescent="0.25">
      <c r="A16" s="219"/>
      <c r="B16" s="220"/>
      <c r="C16" s="220"/>
      <c r="D16" s="220"/>
      <c r="E16" s="220"/>
      <c r="F16" s="220"/>
      <c r="G16" s="221"/>
    </row>
  </sheetData>
  <sheetProtection algorithmName="SHA-512" hashValue="vMjiz2bu7q/Hc5enlJ1TJU3JBr7QK1HhtWqYdA/lW1laot9LUVcY6N6hv2sGtKI+JVCKant3Rs044c6Cu4OjZg==" saltValue="hAI02/EPbC2z6VGMwmf97A==" spinCount="100000" sheet="1" objects="1" scenarios="1"/>
  <mergeCells count="6">
    <mergeCell ref="C13:C14"/>
    <mergeCell ref="E1:F1"/>
    <mergeCell ref="B2:C2"/>
    <mergeCell ref="E2:F2"/>
    <mergeCell ref="B3:C3"/>
    <mergeCell ref="B7:B8"/>
  </mergeCells>
  <conditionalFormatting sqref="E4:F8">
    <cfRule type="cellIs" dxfId="0" priority="3" operator="equal">
      <formula>0</formula>
    </cfRule>
  </conditionalFormatting>
  <printOptions horizontalCentered="1" verticalCentered="1"/>
  <pageMargins left="0.35433070866141736" right="0.19685039370078741" top="0.51181102362204722" bottom="0.55118110236220474" header="0.31496062992125984" footer="0.31496062992125984"/>
  <pageSetup paperSize="9" orientation="landscape" horizontalDpi="1200" verticalDpi="1200" r:id="rId1"/>
  <headerFooter>
    <oddHeader>&amp;A</oddHeader>
    <oddFooter>Página &amp;P de 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  A   I   T   A   N   A  </vt:lpstr>
      <vt:lpstr> P L A T O  P R E M I U M  </vt:lpstr>
      <vt:lpstr> T E R M O F O R M A D A </vt:lpstr>
      <vt:lpstr>  D  I  S  C  O  S  </vt:lpstr>
      <vt:lpstr> S I N T E S I S </vt:lpstr>
      <vt:lpstr>'  A   I   T   A   N   A  '!Área_de_impresión</vt:lpstr>
      <vt:lpstr>'  D  I  S  C  O  S  '!Área_de_impresión</vt:lpstr>
      <vt:lpstr>' P L A T O  P R E M I U M  '!Área_de_impresión</vt:lpstr>
      <vt:lpstr>' S I N T E S I S '!Área_de_impresión</vt:lpstr>
      <vt:lpstr>' T E R M O F O R M A D A 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GRAN DISTRIBUIDOR</dc:title>
  <dc:subject>2021-01</dc:subject>
  <dc:creator>Gabriel Baron</dc:creator>
  <dc:description>PRECIOS DE PRODUCTOS AITANA &amp; KUNÉ</dc:description>
  <cp:lastModifiedBy>GB</cp:lastModifiedBy>
  <cp:lastPrinted>2025-09-12T13:14:21Z</cp:lastPrinted>
  <dcterms:created xsi:type="dcterms:W3CDTF">2018-09-04T15:38:42Z</dcterms:created>
  <dcterms:modified xsi:type="dcterms:W3CDTF">2025-10-01T18:45:05Z</dcterms:modified>
</cp:coreProperties>
</file>